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ipal" reservationPassword="0"/>
  <workbookPr/>
  <bookViews>
    <workbookView xWindow="240" yWindow="120" windowWidth="14940" windowHeight="9225" activeTab="0"/>
  </bookViews>
  <sheets>
    <sheet name="Obec_SO 001.V" sheetId="1" r:id="rId1"/>
    <sheet name="Obec_SO 102.11.V_SO 102-11.V" sheetId="2" r:id="rId2"/>
    <sheet name="Obec_SO 102.V_SO 102-0.V" sheetId="3" r:id="rId3"/>
    <sheet name="_SO 102.V_SO 102-1.V_SO 102-1.V" sheetId="4" r:id="rId4"/>
    <sheet name="Obec_SO 102.V_SO 102-8.H" sheetId="5" r:id="rId5"/>
    <sheet name="Obec_SO 105.11.V_SO 105-11.V" sheetId="6" r:id="rId6"/>
    <sheet name="Obec_SO 105.V_SO 105-0.V" sheetId="7" r:id="rId7"/>
    <sheet name="_SO 105.V_SO 105-1.V_SO 105-1.V" sheetId="8" r:id="rId8"/>
    <sheet name="Obec_SO 171.H Obec" sheetId="9" r:id="rId9"/>
    <sheet name="Obec_SO 202" sheetId="10" r:id="rId10"/>
    <sheet name="Obec_SO 203" sheetId="11" r:id="rId11"/>
    <sheet name="Obec_SO 402.Obec" sheetId="12" r:id="rId12"/>
  </sheets>
  <definedNames/>
  <calcPr/>
  <webPublishing/>
</workbook>
</file>

<file path=xl/sharedStrings.xml><?xml version="1.0" encoding="utf-8"?>
<sst xmlns="http://schemas.openxmlformats.org/spreadsheetml/2006/main" count="2323" uniqueCount="498">
  <si>
    <t>ASPE10</t>
  </si>
  <si>
    <t>S</t>
  </si>
  <si>
    <t>Firma: KRU</t>
  </si>
  <si>
    <t>Soupis prací objektu</t>
  </si>
  <si>
    <t xml:space="preserve">Stavba: </t>
  </si>
  <si>
    <t>2023 Obrataň</t>
  </si>
  <si>
    <t>III/1292 Obrataň OBEC</t>
  </si>
  <si>
    <t>O</t>
  </si>
  <si>
    <t>Objekt:</t>
  </si>
  <si>
    <t>Obec</t>
  </si>
  <si>
    <t>Obec Obrataň</t>
  </si>
  <si>
    <t>O1</t>
  </si>
  <si>
    <t>Rozpočet:</t>
  </si>
  <si>
    <t>0,00</t>
  </si>
  <si>
    <t>10,00</t>
  </si>
  <si>
    <t>21,00</t>
  </si>
  <si>
    <t>3</t>
  </si>
  <si>
    <t>2</t>
  </si>
  <si>
    <t>SO 001.V</t>
  </si>
  <si>
    <t>Všeobecné a předběžné položky (vedlejší)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</si>
  <si>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</si>
  <si>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</si>
  <si>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</si>
  <si>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</si>
  <si>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</si>
  <si>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</si>
  <si>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</si>
  <si>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</si>
  <si>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</si>
  <si>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</si>
  <si>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</si>
  <si>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</si>
  <si>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</si>
  <si>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</si>
  <si>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</si>
  <si>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</si>
  <si>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</si>
  <si>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</si>
  <si>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</si>
  <si>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</si>
  <si>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</si>
  <si>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</si>
  <si>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</si>
  <si>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</si>
  <si>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</si>
  <si>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vodovodního potrubí během realizace stavby</t>
  </si>
  <si>
    <t>VV</t>
  </si>
  <si>
    <t>1=1.000 [A]</t>
  </si>
  <si>
    <t>TS</t>
  </si>
  <si>
    <t>zahrnuje veškeré náklady spojené s objednatelem požadovanými zařízeními</t>
  </si>
  <si>
    <t>02910</t>
  </si>
  <si>
    <t>OSTATNÍ POŽADAVKY - ZEMĚMĚŘIČSKÁ MĚŘENÍ</t>
  </si>
  <si>
    <t>SOUBOR</t>
  </si>
  <si>
    <t>zaměření skutečného provedení díla ke kolaudaci stavby  
zaměření stavby před výstavou – obvod staveniště</t>
  </si>
  <si>
    <t>zahrnuje veškeré náklady spojené s objednatelem požadovanými pracemi,  
- pro stanovení orientační investorské ceny určete jednotkovou cenu jako 1% odhadované ceny stavby</t>
  </si>
  <si>
    <t>02911</t>
  </si>
  <si>
    <t>OSTATNÍ POŽADAVKY - GEODETICKÉ ZAMĚŘENÍ</t>
  </si>
  <si>
    <t>geometrický oddělovací plán pro majetkové vypořádání vlastnických vztahů (12 x tiskem)</t>
  </si>
  <si>
    <t>zahrnuje veškeré náklady spojené s objednatelem požadovanými pracemi</t>
  </si>
  <si>
    <t>02940</t>
  </si>
  <si>
    <t>OSTATNÍ POŽADAVKY - VYPRACOVÁNÍ DOKUMENTACE SKUTEČNÉHO PROVEDENÍ STAVBY</t>
  </si>
  <si>
    <t>ve 3 vyhotoveních 
vypracování DSPS v tištěné a digitální podobě vč. kompletní závěrečné zprávy zhotovitele, specifikace dle SoD</t>
  </si>
  <si>
    <t>R</t>
  </si>
  <si>
    <t>OSTATNÍ POŽADAVKY - pasportizace</t>
  </si>
  <si>
    <t>Zjištění a zdokumentování stávajícího stavu zástavby a objektů, které mohou být dotčeny stavbou před započetím stavebních prací vč. pasportizace a fotodokumentace i projednání s dotčenými vlastníky nemovistostí 
videopasportizace + pasport objízdných tras</t>
  </si>
  <si>
    <t>02943</t>
  </si>
  <si>
    <t>OSTATNÍ POŽADAVKY - VYPRACOVÁNÍ RDS</t>
  </si>
  <si>
    <t>dle požadavku investora</t>
  </si>
  <si>
    <t>7</t>
  </si>
  <si>
    <t>02945</t>
  </si>
  <si>
    <t>OSTAT POŽADAVKY - FOTODOKUMENTACE</t>
  </si>
  <si>
    <t>průběžná fotodokumentace stavby, na konci stavby 2x na CD</t>
  </si>
  <si>
    <t>položka zahrnuje:                                                                                                                   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</si>
  <si>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8</t>
  </si>
  <si>
    <t>02960</t>
  </si>
  <si>
    <t>OSTATNÍ POŽADAVKY - ODBORNÝ DOZOR</t>
  </si>
  <si>
    <t>HOD</t>
  </si>
  <si>
    <t>zajištění geologa, geotechnika, veškerý odborný dozor v průběhu výstavby 
včetně dopravy na staveniště</t>
  </si>
  <si>
    <t>35=35.000 [A]</t>
  </si>
  <si>
    <t>zahrnuje veškeré náklady spojené s objednatelem požadovaným dozorem</t>
  </si>
  <si>
    <t>03720</t>
  </si>
  <si>
    <t>POMOC PRÁCE ZAJIŠŤ NEBO ZŘÍZ REGULACI A OCHRANU DOPRAVY</t>
  </si>
  <si>
    <t>úhrnná částka obsahuje veškeré náklady na dočasné úpravy a regulaci dopravy (i pěší) na staveništi a nezbytné značení a opatření vyplývající z požadavků BOZP na staveništi</t>
  </si>
  <si>
    <t>zahrnuje objednatelem povolené náklady na požadovaná zařízení zhotovitele</t>
  </si>
  <si>
    <t>Přidružená stavební výroba</t>
  </si>
  <si>
    <t>76291</t>
  </si>
  <si>
    <t>DŘEVĚNÉ OPLOCENÍ Z ŘEZIVA</t>
  </si>
  <si>
    <t>M2</t>
  </si>
  <si>
    <t>(85+2*5)*1,0=95.000 [A]</t>
  </si>
  <si>
    <t>- položky tesařských konstrukcí zahrnují kompletní konstrukci, včetně úprav řeziva (i  
impregnaci, povrchové úpravy a pod.), spojovací a ochranné prostředky, upevňovací prvky, lemování, lištování, spárování, není-li zahrnut v jiných položkách, i nátěr konstrukcí, včetně úpravy povrchu před nátěrem.</t>
  </si>
  <si>
    <t>Ostatní konstrukce a práce</t>
  </si>
  <si>
    <t>11</t>
  </si>
  <si>
    <t>966841</t>
  </si>
  <si>
    <t>ODSTRANĚNÍ OPLOCENÍ DŘEVĚNÉHO</t>
  </si>
  <si>
    <t>M</t>
  </si>
  <si>
    <t>95=95.000 [A]</t>
  </si>
  <si>
    <t>položka zahrnuje:  
- kompletní bourací práce včetně odstranění základových konstrukcí a nezbytného rozsahu  
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</si>
  <si>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102.11.V</t>
  </si>
  <si>
    <t>Výměna aktivní zóny Chodník - Obec</t>
  </si>
  <si>
    <t>O2</t>
  </si>
  <si>
    <t>SO 102-11.V</t>
  </si>
  <si>
    <t>Výměna aktivní zóny (hlavní)</t>
  </si>
  <si>
    <t>014102</t>
  </si>
  <si>
    <t>POPLATKY ZA SKLÁDKU</t>
  </si>
  <si>
    <t>T</t>
  </si>
  <si>
    <t>výkopová zemina 
z pol. 123738</t>
  </si>
  <si>
    <t>407,22*1,8=732.996 [A]</t>
  </si>
  <si>
    <t>zahrnuje veškeré poplatky provozovateli skládky související s uložením odpadu na skládce.</t>
  </si>
  <si>
    <t>Zemní práce</t>
  </si>
  <si>
    <t>123738</t>
  </si>
  <si>
    <t>ODKOP PRO SPOD STAVBU SILNIC A ŽELEZNIC TŘ. I, ODVOZ NA SKLÁDKU DODAVATELE</t>
  </si>
  <si>
    <t>M3</t>
  </si>
  <si>
    <t>viz. prův. a tech. zprávy, situace a vzorové řezy 
sjezdy a chodníky 
193+1041=1 234.000 [A] 
A*1,1*0,3=407.220 [B]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</si>
  <si>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</si>
  <si>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17180</t>
  </si>
  <si>
    <t>ULOŽENÍ SYPANINY DO NÁSYPŮ Z NAKUPOVANÝCH MATERIÁLŮ  V AKTIVNÍ ZÓNĚ</t>
  </si>
  <si>
    <t>V AKTIVNÍ ZÓNĚ</t>
  </si>
  <si>
    <t>viz. prův. a tech. zprávy, situace a vzorové řezy 
VÝMĚNA AKTIVNÍ ZÓNY - zemina vhodná min. ze štěrku dobře zrněného GW    sjezdy a chodníky tl. 300 mm       ČSN 736133:2010 
V AKTIVNÍ ZÓNĚ 
sjezdy a chodníky tl. 300 mm 
407,22=407.220 [A]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</si>
  <si>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</si>
  <si>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Základy</t>
  </si>
  <si>
    <t>28997</t>
  </si>
  <si>
    <t>OPLÁŠTĚNÍ (ZPEVNĚNÍ) Z GEOTEXTILIE A GEOMŘÍŽOVIN</t>
  </si>
  <si>
    <t>netkaná geotextílie 300 g/m2, pevnost v tahu: podélná 10 kN/m, příčná 10 kN/m,</t>
  </si>
  <si>
    <t>viz. prův. a tech. zprávy, situace a vzorové řezy 
sjezdy a chodníky 
193+1041=1 234.000 [A]</t>
  </si>
  <si>
    <t>Položka zahrnuje:  
- dodávku předepsané geotextilie nebo geomřížoviny 
- úpravu, očištění a ochranu podkladu  
- přichycení k podkladu, případně zatížení  
- úpravy spojů a zajištění okrajů  
- úpravy pro odvodnění  
- nutné přesahy  
- mimostaveništní a vnitrostaveništní dopravu</t>
  </si>
  <si>
    <t>SO 102.V</t>
  </si>
  <si>
    <t>Chodník - Obec</t>
  </si>
  <si>
    <t>SO 102-0.V</t>
  </si>
  <si>
    <t>Demolice</t>
  </si>
  <si>
    <t>výkopová zemina 
z pol. 123738, 12110</t>
  </si>
  <si>
    <t>Odkopávky: 60,8*1,8=109.440 [A] 
Rýhy,vsakovací příkop: (0)*1,8=0.000 [B] 
Celkem: A+B=109.440 [C]</t>
  </si>
  <si>
    <t>014112</t>
  </si>
  <si>
    <t>POPLATKY ZA SKLÁDKU TYP S I</t>
  </si>
  <si>
    <t>kamenná suť 
z pol. 113328</t>
  </si>
  <si>
    <t>demolovaná vozovka 75,75*2=151.500 [A]</t>
  </si>
  <si>
    <t>014122</t>
  </si>
  <si>
    <t>POPLATKY ZA SKLÁDKU TYP S II</t>
  </si>
  <si>
    <t>betonová suť</t>
  </si>
  <si>
    <t>Dlaždice chodníku: 15,6*2,5=39.000 [A] 
Obruby bet: 9*0,3*0,15*2,5=1.013 [B] 
Žlaby příkopové: 0*0,15*2,4=0.000 [C] 
Vpusti: 0*0,8=0.000 [D] 
podklad zpev ploch s cem. pojivem 0*2,5=0.000 [E] 
Celkem: A+B+C+D+E=40.013 [F]</t>
  </si>
  <si>
    <t>asfaltové vrstvy 
z pol. 113728 a 113338</t>
  </si>
  <si>
    <t>frézing 0*2=0.000 [A] 
podklad s asf pojivem 
2,90*2=5.800 [B] 
A+B=5.800 [C]</t>
  </si>
  <si>
    <t>11130</t>
  </si>
  <si>
    <t>SEJMUTÍ DRNU</t>
  </si>
  <si>
    <t>viz. prův. a tech. zprávy, situace a vzorové řezy 
chodníky 
248+296+18+46=608.000 [A]</t>
  </si>
  <si>
    <t>včetně vodorovné dopravy  a uložení na skládku</t>
  </si>
  <si>
    <t>113138</t>
  </si>
  <si>
    <t>ODSTRANĚNÍ KRYTU ZPEVNĚNÝCH PLOCH S ASFALT POJIVEM, ODVOZ NA SKLÁDKU DODAVATELE</t>
  </si>
  <si>
    <t>(20+9)*0,10=2.900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</si>
  <si>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</si>
  <si>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113178</t>
  </si>
  <si>
    <t>ODSTRAN KRYTU ZPEVNĚNÝCH PLOCH Z DLAŽEB KOSTEK, ODVOZ NA SKLÁDKU DODAVATELE</t>
  </si>
  <si>
    <t>20*0,12=2.400 [A]</t>
  </si>
  <si>
    <t>113188</t>
  </si>
  <si>
    <t>ODSTRANĚNÍ KRYTU ZPEVNĚNÝCH PLOCH Z DLAŽDIC, ODVOZ NA SKLÁDKU DODAVATELE</t>
  </si>
  <si>
    <t>viz. prův. a tech. zprávy, situace a vzorové řezy 
ODVOZ NA SKLÁDKU DODAVATELE 
staničení 260 - 430 m 
312*0,05=15.600 [A]</t>
  </si>
  <si>
    <t>113328</t>
  </si>
  <si>
    <t>ODSTRAN PODKL ZPEVNĚNÝCH PLOCH Z KAMENIVA NESTMEL, ODVOZ NA SKLÁDKU DODAVATELE</t>
  </si>
  <si>
    <t>viz. prův. a tech. zprávy, situace a vzorové řezy 
ODVOZ NA SKLÁDKU DODAVATELE 
100% celkového objemu s odvozem na skládku 
sjezdy 
193*0,15=28.950 [A] 
chodníky 
312*0,15=46.800 [B] 
Celkem: A+B=75.750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</si>
  <si>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</si>
  <si>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113488</t>
  </si>
  <si>
    <t>ODSTRANĚNÍ KRYTU ZPEVNĚNÝCH PLOCH Z DLAŽDIC VČETNĚ PODKLADU, ODVOZ NA SKLÁDKU DODAVATELE</t>
  </si>
  <si>
    <t>sjezdy zámková dlažba 
(15+14+2)*(0,08+0,25)=10.230 [A]</t>
  </si>
  <si>
    <t>113514</t>
  </si>
  <si>
    <t>ODSTRANĚNÍ ZÁHONOVÝCH OBRUBNÍKŮ, ODVOZ NA SKLÁDKU DODAVATELE</t>
  </si>
  <si>
    <t>3*3=9.000 [A]</t>
  </si>
  <si>
    <t>12</t>
  </si>
  <si>
    <t>12110</t>
  </si>
  <si>
    <t>SEJMUTÍ ORNICE NEBO LESNÍ PŮDY</t>
  </si>
  <si>
    <t>viz. prův. a tech. zprávy, situace a vzorové řezy 
chodníky 
248+296+18+46=608.000 [A] 
0,1*A=60.800 [B]</t>
  </si>
  <si>
    <t>položka zahrnuje sejmutí ornice bez ohledu na tloušťku vrstvy a její vodorovnou dopravu nezahrnuje uložení na trvalou skládku</t>
  </si>
  <si>
    <t>13</t>
  </si>
  <si>
    <t>17120</t>
  </si>
  <si>
    <t>ULOŽENÍ SYPANINY DO NÁSYPŮ A NA SKLÁDKY BEZ ZHUT</t>
  </si>
  <si>
    <t>viz. prův. a tech. zprávy, situace a vzorové řezy 
Vyfrézovaná živice: 0=0.000 [A] 
Podkladní vrstvy - živice: 0=0.000 [B] 
Podkladní vrstvy - nestmelené: 75,75=75.750 [C] 
Podkladní vrstvy - cem.poj. : 0=0.000 [D] 
A+B+C+D=75.750 [E]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</si>
  <si>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</si>
  <si>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SO 102-1.V</t>
  </si>
  <si>
    <t>Chodník</t>
  </si>
  <si>
    <t>O3</t>
  </si>
  <si>
    <t>Základní konstrukce</t>
  </si>
  <si>
    <t>Odkopávky: 126,5*1,8=227.700 [A] 
Rýhy,vsakovací příkop: (0)*1,8=0.000 [B] 
Celkem: A+B=227.700 [C]</t>
  </si>
  <si>
    <t>viz. prův. a tech. zprávy, situace a vzorové řezy 
Výkopy pro komunikace:  
sjezdy  
193=193.000 [A] 
(0,42-0,25)*A=32.810 [B] 
chodníky 
1041=1 041.000 [C] 
(0,24-0,15)*C=93.690 [D] 
Celkem: B+D=126.500 [E]</t>
  </si>
  <si>
    <t>viz. prův. a tech. zprávy, situace a vzorové řezy 
Odkopávky: 126,5=126.500 [A]</t>
  </si>
  <si>
    <t>18110</t>
  </si>
  <si>
    <t>ÚPRAVA PLÁNĚ SE ZHUTNĚNÍM V HORNINĚ TŘ. I</t>
  </si>
  <si>
    <t>položka zahrnuje úpravu pláně včetně vyrovnání výškových rozdílů. Míru zhutnění určuje projekt.</t>
  </si>
  <si>
    <t>28999</t>
  </si>
  <si>
    <t>OPLÁŠTĚNÍ (ZPEVNĚNÍ) Z FÓLIE</t>
  </si>
  <si>
    <t>nopová folie</t>
  </si>
  <si>
    <t>nopová folie podél budov 
1,02*((430-260)+16)*0,5=94.860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</si>
  <si>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</si>
  <si>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</si>
  <si>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56313</t>
  </si>
  <si>
    <t>VOZOVKOVÉ VRSTVY Z MECHANICKY ZPEVNĚNÉHO KAMENIVA TL. DO 150MM</t>
  </si>
  <si>
    <t>sjezdy 
193=193.000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</si>
  <si>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</si>
  <si>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56333</t>
  </si>
  <si>
    <t>CH</t>
  </si>
  <si>
    <t>VOZOVKOVÉ VRSTVY ZE ŠTĚRKODRTI TL. DO 150MM</t>
  </si>
  <si>
    <t>viz. prův. a tech. zprávy, situace a vzorové řezy 
sjezdy  
193=193.000 [A] 
chodníky 
1041=1 041.000 [B] 
Celkem: A+B=1 234.000 [C]</t>
  </si>
  <si>
    <t>582611</t>
  </si>
  <si>
    <t>KRYTY Z BET DLAŽ SE ZÁMKEM ŠEDÝCH TL 60MM DO LOŽE Z KAM</t>
  </si>
  <si>
    <t>viz. prův. a tech. zprávy, situace a vzorové řezy 
105+16+312+248+296+18+46=1 041.000 [A] 
1,02*A=1 061.820 [B]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</si>
  <si>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</si>
  <si>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</si>
  <si>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</si>
  <si>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29+13+16+4+6+6+19+8+23+11+15+8+12+7+16=193.000 [A] 
1,02*A=196.860 [B]</t>
  </si>
  <si>
    <t>KRYTY Z BETON DLAŽDIC SE ZÁMKEM ŠEDÝCH TL 80MM  s rovnými hranami DO LOŽE Z KAM</t>
  </si>
  <si>
    <t>viz. prův. a tech. zprávy, situace a vzorové řezy 
lemování varovného pásu dlažbou s rovnými hranami (bez zkosených hran) v šířce 0,3 m 
0,3*(8*2,5+2*14+3*5+2*6+4*8+3+6+2+2*(2+2))=37.800 [A] 
1,02*A=38.556 [B]</t>
  </si>
  <si>
    <t>582614</t>
  </si>
  <si>
    <t>KRYTY Z BETON DLAŽDIC SE ZÁMKEM BAREV TL 60MM DO LOŽE Z KAM</t>
  </si>
  <si>
    <t>barevný pás hladké zámkové dlažby kolem obrubníku u zastávek</t>
  </si>
  <si>
    <t>barevný pás hladké zámkové dlažby kolem obrubníku u zastávek 
2*12*0,50=12.000 [A]</t>
  </si>
  <si>
    <t>58261B</t>
  </si>
  <si>
    <t>KRYTY Z BETON DLAŽDIC SE ZÁMKEM BAREV RELIÉF TL 80MM DO LOŽE Z KAM</t>
  </si>
  <si>
    <t>viz. prův. a tech. zprávy, situace a vzorové řezy 
červený varovný pás  
(0)*0,8=0.000 [A] 
0,4*(8*2,5+2*14+3*5+2*6+4*8+3+6+2+2*(2+2))=50.400 [B] 
Celkem: 1,02*(A+B)=51.408 [C]</t>
  </si>
  <si>
    <t>587206</t>
  </si>
  <si>
    <t>PŘEDLÁŽDĚNÍ KRYTU Z BETONOVÝCH DLAŽDIC SE ZÁMKEM</t>
  </si>
  <si>
    <t>stáv. chodník k mostu 
131=131.000 [A]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</si>
  <si>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</si>
  <si>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14</t>
  </si>
  <si>
    <t>91710</t>
  </si>
  <si>
    <t>OBRUBY Z BETONOVÝCH PALISÁD</t>
  </si>
  <si>
    <t>palisáda průměr 0,20 m, výška 0,6 m, délka jedné palisády 0,175 m, celková délka palisád 25 m 
objem jedné palisády 
0,25*3,14*0,20*0,20*0,6=0.019 [A] 
počet kusů 
25/0,175=142.857 [B] 
A*B=2.714 [C]</t>
  </si>
  <si>
    <t>Položka zahrnuje: 
dodání a pokládku betonových palisád o rozměrech předepsaných zadávací dokumentací 
betonové lože i boční betonovou opěrku.</t>
  </si>
  <si>
    <t>15</t>
  </si>
  <si>
    <t>schodště  u čp 77 doplnění dvou stupňů 
palisáda šířka i délka 0,11 m, výška 0,6 m, celková délka palisád 4,2 m 
objem jedné palisády 
0,25*3,14*0,11*0,11*0,6=0.006 [A] 
počet kusů 
(1,5+1,5+0,6+0,6)/0,1=42.000 [B] 
A*B=0.252 [C] 
schodště  u čp 59 doplnění čtyř stupňů 
počet kusů 
(4*2,0+2*1,2)/0,1=104.000 [D] 
A*D=0.624 [E] 
C+E=0.876 [F]</t>
  </si>
  <si>
    <t>16</t>
  </si>
  <si>
    <t>917212</t>
  </si>
  <si>
    <t>ZÁHONOVÉ OBRUBY Z BETONOVÝCH OBRUBNÍKŮ ŠÍŘ 80MM</t>
  </si>
  <si>
    <t>727-430+2+12+2+9+2+8+12+2+2+2+3+12=365.000 [A] 
1,02*A=372.300 [B]</t>
  </si>
  <si>
    <t>Položka zahrnuje:  
dodání a pokládku betonových obrubníků o rozměrech předepsaných zadávací dokumentací betonové lože i boční betonovou opěrku.</t>
  </si>
  <si>
    <t>17</t>
  </si>
  <si>
    <t>917224</t>
  </si>
  <si>
    <t>SILNIČNÍ A CHODNÍKOVÉ OBRUBY Z BETONOVÝCH OBRUBNÍKŮ ŠÍŘ 150MM</t>
  </si>
  <si>
    <t>obrubník u chodníku vlevo na ZÚ podél stáv. plochy a obrubník podél chodníku ve staničení 395 - 430 m 
25+44+(430-395)=104.000 [A]</t>
  </si>
  <si>
    <t>Položka zahrnuje: 
dodání a pokládku betonových obrubníků o rozměrech předepsaných zadávací dokumentací 
betonové lože i boční betonovou opěrku.</t>
  </si>
  <si>
    <t>18</t>
  </si>
  <si>
    <t>935842</t>
  </si>
  <si>
    <t>ŽLABY A RIGOLY DLÁŽDĚNÉ Z BETONOVÝCH DLAŽDIC DO BETONU TL 100MM</t>
  </si>
  <si>
    <t>(430-395)*0,2=7.000 [A]</t>
  </si>
  <si>
    <t>položka zahrnuje: 
- dodání a uložení předepsaného dlažebního materiálu v požadované kvalitě do předepsaného tvaru a v předepsané šířce 
- dodání a rozprostření lože z předepsaného materiálu v předepsané tloušťce a šířce 
- úravu napojení a ukončení 
- vnitrostaveništní i mimostaveništní dopravu 
- měří se vydlážděná plocha.</t>
  </si>
  <si>
    <t>SO 102-8.H</t>
  </si>
  <si>
    <t>ohumusování</t>
  </si>
  <si>
    <t>12573</t>
  </si>
  <si>
    <t>VYKOPÁVKY ZE ZEMNÍKŮ A SKLÁDEK TŘ. I</t>
  </si>
  <si>
    <t>ornice</t>
  </si>
  <si>
    <t>viz. prův. a tech. zprávy, situace a vzorové řezy 
ornice 
365*0,5*0,10=18.250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</si>
  <si>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</si>
  <si>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ULOŽENÍ SYPANINY DO NÁSYPŮ Z NAKUP MATERIÁLŮ</t>
  </si>
  <si>
    <t>ornice 
v případě nevhodné sejmuté ornice</t>
  </si>
  <si>
    <t>viz. prův. a tech. zprávy, situace a vzorové řezy 
365*0,5*0,10=18.250 [A]</t>
  </si>
  <si>
    <t>18231</t>
  </si>
  <si>
    <t>ROZPROSTŘENÍ ORNICE V ROVINĚ V TL DO 0,10M</t>
  </si>
  <si>
    <t>viz. prův. a tech. zprávy, situace a vzorové řezy 
365*0,5=182.500 [A]</t>
  </si>
  <si>
    <t>položka zahrnuje: 
nutné přemístění ornice z dočasných skládek vzdálených do 50m 
rozprostření ornice v předepsané tloušťce v rovině a ve svahu do 1:5</t>
  </si>
  <si>
    <t>18241</t>
  </si>
  <si>
    <t>ZALOŽENÍ TRÁVNÍKU RUČNÍM VÝSEVEM</t>
  </si>
  <si>
    <t>včetně ošetřování a zalévání po dobu stavby</t>
  </si>
  <si>
    <t>Zahrnuje dodání předepsané travní směsi, její výsev na ornici, zalévání, první pokosení, to vše bez ohledu na sklon terénu</t>
  </si>
  <si>
    <t>SO 105.11.V</t>
  </si>
  <si>
    <t>Výměna aktivní zóny Parkování - Obec</t>
  </si>
  <si>
    <t>SO 105-11.V</t>
  </si>
  <si>
    <t>79,75*1,8=143.550 [A]</t>
  </si>
  <si>
    <t>viz. prův. a tech. zprávy, situace a vzorové řezy 
parkovací pruh SO 105 
145=145.000 [H] 
H*1,1*0,5=79.750 [I]</t>
  </si>
  <si>
    <t>viz. prův. a tech. zprávy, situace a vzorové řezy 
VÝMĚNA AKTIVNÍ ZÓNY - zemina vhodná min. ze štěrku dobře zrněného GW    500 mm       ČSN 736133:2010 
V AKTIVNÍ ZÓNĚ 
parkovací pruh SO 105 
79,75=79.750 [B]</t>
  </si>
  <si>
    <t>viz. prův. a tech. zprávy, situace a vzorové řezy 
parkovací pruh SO 105 
145=145.000 [B]</t>
  </si>
  <si>
    <t>SO 105.V</t>
  </si>
  <si>
    <t>Parkování - Obec zatím dle DKnL</t>
  </si>
  <si>
    <t>SO 105-0.V</t>
  </si>
  <si>
    <t>Odkopávky: (62*0,1)*1,8=11.160 [A] 
Rýhy,vsakovací příkop: (0)*1,8=0.000 [B] 
Celkem: A+B=11.160 [C]</t>
  </si>
  <si>
    <t>viz. prův. a tech. zprávy, situace a vzorové řezy 
parkovací pruh SO 105 
62=62.000 [B]</t>
  </si>
  <si>
    <t>viz. prův. a tech. zprávy, situace a vzorové řezy 
parkovací pruh SO 105 
62=62.000 [C] 
0,1*C=6.200 [D]</t>
  </si>
  <si>
    <t>SO 105-1.V</t>
  </si>
  <si>
    <t>Parkování</t>
  </si>
  <si>
    <t>Odkopávky: 65,25*1,8=117.450 [A] 
Rýhy,vsakovací příkop: (0)*1,8=0.000 [B] 
Celkem: A+B=117.450 [C]</t>
  </si>
  <si>
    <t>viz. prův. a tech. zprávy, situace a vzorové řezy 
Výkopy pro komunikace:  
parkovací pruh SO 105 
145*0,45=65.250 [A]</t>
  </si>
  <si>
    <t>viz. prův. a tech. zprávy, situace a vzorové řezy 
Odkopávky: 65,25=65.250 [B]</t>
  </si>
  <si>
    <t>viz. prův. a tech. zprávy, situace a vzorové řezy 
parkovací pruh SO 105 
145=145.000 [A]</t>
  </si>
  <si>
    <t>parkovací pruh SO 105 
145=145.000 [A]</t>
  </si>
  <si>
    <t>viz. prův. a tech. zprávy, situace a vzorové řezy 
parkovací pruh SO 105 
145=145.000 [A] 
zadláždění plochy u zdi 
47=47.000 [B] 
Celkem: A+B=192.000 [C]</t>
  </si>
  <si>
    <t>KRYTY Z BETON DLAŽDIC SE ZÁMKEM ŠEDÝCH TL 60MM DO LOŽE Z KAM</t>
  </si>
  <si>
    <t>zadláždění plochy u zdi 
47=47.000 [A]</t>
  </si>
  <si>
    <t>145=145.000 [A]</t>
  </si>
  <si>
    <t>702112</t>
  </si>
  <si>
    <t>KABELOVÝ ŽLAB ZEMNÍ VČETNĚ KRYTU SVĚTLÉ ŠÍŘKY PŘES 120 DO 250 MM</t>
  </si>
  <si>
    <t>SO 105 
u parkovacího pruhu 
uložení stáv. sděl. kab. do chrániček - bet. žlaby 
75=75.000 [A]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</si>
  <si>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Měří se metr délkový.</t>
  </si>
  <si>
    <t>chodníkový (silniční) obrubník 150/250/1000</t>
  </si>
  <si>
    <t>parkovací pruh SO 105 
1,02*(75)=76.500 [A] 
odečet nájezdových obr.  
-0=0.000 [C] 
odečet přechodových obrubníků pravých a levých 
-0=0.000 [D] 
Celkem: A+C+D=76.500 [E]</t>
  </si>
  <si>
    <t>SILNIČNÍ A CHODNÍKOVÉ OBRUBY Z BETONOVÝCH OBRUBNÍKŮ ŠÍŘ 150MM přechodový</t>
  </si>
  <si>
    <t>přechodový 
obrubník přechodový levý 250-150/150/1000 
obrubník přechodový pravý 150-250/150/1000</t>
  </si>
  <si>
    <t>parkovací pruh SO 105 
přechodový 
obrubník přechodový levý 250-150/150/1000 
obrubník přechodový pravý 150-250/150/1000 
levý 1=1.000 [A] 
pravý 1=1.000 [B] 
Celkem: A+B=2.000 [C]</t>
  </si>
  <si>
    <t>SO 171.H Obec</t>
  </si>
  <si>
    <t>Dopravní značení trvalé (hlavní)</t>
  </si>
  <si>
    <t>914123</t>
  </si>
  <si>
    <t>DOPRAVNÍ ZNAČKY ZÁKLADNÍ VELIKOSTI OCELOVÉ FÓLIE TŘ 1 - DEMONTÁŽ</t>
  </si>
  <si>
    <t>KUS</t>
  </si>
  <si>
    <t>Položka zahrnuje odstranění, demontáž a odklizení materiálu s odvozem na předepsané  
místo</t>
  </si>
  <si>
    <t>914161</t>
  </si>
  <si>
    <t>DOPRAVNÍ ZNAČKY ZÁKLADNÍ VELIKOSTI HLINÍKOVÉ FÓLIE TŘ 1 - DODÁVKA A MONTÁŽ</t>
  </si>
  <si>
    <t>Obecná specifikace navržených SDZ: reflexní provedení; retroreflexní materiál min. třídy R1; základní velikost.</t>
  </si>
  <si>
    <t>P4 na účelové komunikaci 
1=1.000 [B] 
IP11c parkov. 
1=1.000 [S] 
IP11a parkov. 
1=1.000 [Q] 
E9 druh vozidla osobní 
1=1.000 [L] 
Celkem: B+S+Q+L=4.000 [T]</t>
  </si>
  <si>
    <t>položka zahrnuje: 
- dodávku a montáž značek v požadovaném provedení</t>
  </si>
  <si>
    <t>914913</t>
  </si>
  <si>
    <t>SLOUPKY A STOJKY DZ Z OCEL TRUBEK ZABETON DEMONTÁŽ</t>
  </si>
  <si>
    <t>914941</t>
  </si>
  <si>
    <t>SLOUPKY A STOJKY DOPRAVNÍCH ZNAČEK Z HLINÍK TRUBEK DO PATKY - DODÁVKA A MONTÁŽ</t>
  </si>
  <si>
    <t>odečítám dodatkové tabulky E__ a další 
4-1=3.000 [A]</t>
  </si>
  <si>
    <t>položka zahrnuje: 
- sloupky a upevňovací zařízení včetně jejich osazení (betonová patka, zemní práce)</t>
  </si>
  <si>
    <t>SO 202</t>
  </si>
  <si>
    <t>Opěrná zeď u parkovacího pruhu</t>
  </si>
  <si>
    <t>POPLATKY ZA SKLÁDKU - zemina</t>
  </si>
  <si>
    <t>Souvisí s položkou: 
17120.2 : 767,96 =767.960 [A] 
Přepočet na &lt;t&gt; : 1,8 * A =1 382.328 [B]</t>
  </si>
  <si>
    <t>02520</t>
  </si>
  <si>
    <t>ZKOUŠENÍ MATERIÁLŮ NEZÁVISLOU ZKUŠEBNOU</t>
  </si>
  <si>
    <t>Zkoušky nad rámec ČSN 
Čerpání po dohodě AD, TDI a zástupce objednatele</t>
  </si>
  <si>
    <t>zahrnuje veškeré náklady spojené s objednatelem požadovanými zkouškami</t>
  </si>
  <si>
    <t>02620</t>
  </si>
  <si>
    <t>ZKOUŠENÍ KONSTRUKCÍ A PRACÍ NEZÁVISLOU ZKUŠEBNOU</t>
  </si>
  <si>
    <t>Čerpání se souhlasem Ad, TD a zástupce objednatele</t>
  </si>
  <si>
    <t>02811</t>
  </si>
  <si>
    <t>PRŮZKUMNÉ PRÁCE GEOTECHNICKÉ NA POVRCHU</t>
  </si>
  <si>
    <t>KČ</t>
  </si>
  <si>
    <t>vyhodnocení základové spáry, 
vyhodnocení matariálu a návrh úprav pro zpětný zásyp</t>
  </si>
  <si>
    <t>realizační dokumentace stavby 
SO 202 - kladecí výkresy gabiónových košů 
3x v tištěné podobě, 1x v digitální podobě</t>
  </si>
  <si>
    <t>12110A</t>
  </si>
  <si>
    <t>SEJMUTÍ ORNICE NEBO LESNÍ PŮDY - BEZ DOPRAVY</t>
  </si>
  <si>
    <t>Sejmutí ornice v tl. 150 mm ze stávajícího svahu v místě budované opěrné zdi</t>
  </si>
  <si>
    <t>Délka v řezu 201 &lt;m&gt;  x vzdálenost mezi řezy &lt;m&gt; : 4,82 * (0,6+2,94) =17.063 [A] 
Délka v řezu 202 x vzdálenost mezi řezy: 5,50 * (2,95 + 5,0) =43.725 [B] 
Délka v řezu 203 x vzdálenost mezi řezy: 6.87 * (5,0 + 5,0) =68.700 [C] 
Délka v řezu 204 x vzdálenost mezi řezy: 7,09 * (5,0 + 5,0) =70.900 [D] 
Délka v řezu 205 x vzdálenost mezi řezy: 7,09 * (5,0 + 5,0) =70.900 [E] 
Délka v řezu 206 x vzdálenost mezi řezy: 6,20 * (5,0 + 5,0) =62.000 [F] 
Délka v řezu 207 x vzdálenost mezi řezy: 5,52 * (5,0 + 5,0) =55.200 [G] 
Délka v řezu 208 x vzdálenost mezi řezy: 4,00 * (5,0 + 5,0) =40.000 [H] 
Délka v řezu 209 x vzdálenost mezi řezy: 3,97 * (5,0 + 1,34 + 0,6) =27.552 [I] 
Sejmutí ornice celkem - plocha x tl. ornice : (A+B+C+D+E+F+G+H+I) * 0,15 =68.406 [J] 
Souvisí s položkou č. 18242, 18222</t>
  </si>
  <si>
    <t>položka zahrnuje sejmutí ornice bez ohledu na tloušťku vrstvy 
nezahrnuje uložení na trvalou skládku</t>
  </si>
  <si>
    <t>12110B</t>
  </si>
  <si>
    <t>SEJMUTÍ ORNICE NEBO LESNÍ PŮDY - DOPRAVA NA MEZIDEPONII</t>
  </si>
  <si>
    <t>M3KM</t>
  </si>
  <si>
    <t>Dle položky č. 18223 je pro zpětné rozprostření ornice je třeba &lt;m3&gt;   60,83 =60.830 [A] 
Toto množství bude uloženo na mezideopnii ve vzdálenosti &lt;km&gt; 0,5 =0.500 [B] 
Celkem A * B =30.415 [C]</t>
  </si>
  <si>
    <t>Položka zahrnuje samostatnou dopravu zeminy. Množství se určí jako součin kubatutry [m3] a požadované vzdálenosti [km].</t>
  </si>
  <si>
    <t>SEJMUTÍ ORNICE NEBO LESNÍ PŮDY - DOPRAVA NA POZEMEK p.č. 529/1</t>
  </si>
  <si>
    <t>Uložení zbylé ornice: 
Sejmuto (pol. č. 12110A) &lt;m3&gt; : 68,41 =68.410 [A] 
Zpětné rozprostření ornice (pol. č. 18223) &lt;m3&gt; : 60,83 =60.830 [B] 
Na pozemek p. 529/1bude odvezeno a uloženo &lt;m3&gt; : A - B =7.580 [C] 
Vzdálenost pozemku p.č. 529/1 &lt;km&gt; : 0,1 =0.100 [D] 
Přepočet na &lt;m3km&gt; : C * D =0.758 [E]</t>
  </si>
  <si>
    <t>13173A</t>
  </si>
  <si>
    <t>HLOUBENÍ JAM ZAPAŽ I NEPAŽ TŘ. I - BEZ DOPRAVY</t>
  </si>
  <si>
    <t>Plocha výkopu v řezu 201 &lt;m2&gt;  x vzdálenost mezi řezy &lt;m&gt; : 3,92 * (0,6+2,94) =13.877 [A] 
Plocha výkopu v řezu 202 x vzdálenost mezi řezy: 5,87 * (2,95 + 5,0) =46.667 [B] 
Plocha výkopu v řezu 203 x vzdálenost mezi řezy: 8,11 * (5,0 + 5,0) =81.100 [C] 
Plocha výkopu v řezu 204 x vzdálenost mezi řezy: 7,83 * (5,0 + 5,0) =78.300 [D] 
Plocha výkopu v řezu 205 x vzdálenost mezi řezy: 8,31 * (5,0 + 5,0) =83.100 [E] 
Plocha výkopu v řezu 206 x vzdálenost mezi řezy: 5,22 * (5,0 + 5,0) =52.200 [F] 
Plocha výkopu v řezu 207 x vzdálenost mezi řezy: 4,05 * (5,0 + 5,0) =40.500 [G] 
Plocha výkopu v řezu 208 x vzdálenost mezi řezy: 3,38 * (5,0 + 5,0) =33.800 [H] 
Plocha výkopu v řezu 209 x vzdálenost mezi řezy: 3,33 * (5,0 + 1,34 + 0,6) =23.110 [I] 
Celkem: A+B+C+D+E+F+G+H+I =452.654 [J] 
Objem sejmuté ornice (položka č. 12110A : 68,41 =68.410 [K] 
Celkový výkopek : J - K =384.244 [L] 
Výkres D.1.2.3 až D.1.2.6 
Poplatek položky 0141*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</si>
  <si>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</si>
  <si>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13173B</t>
  </si>
  <si>
    <t>HLOUBENÍ JAM ZAPAŽ I NEPAŽ TŘ. I - DOPRAVA NA MEZIDEPONII</t>
  </si>
  <si>
    <t>Objem uloženého matriálu na mezideponii - viz položka 17491:  
Pro zásyp bude zpětně využita zemina včetně úpravy při stanovování podmínečné vhodnosti do zpětného zásypu geotechnikem např. zlepšováním  
- viz položka 17491: 133,55 =133.550 [A] 
Vzdálenost na mezideponii &lt; km &gt; : 0,5 =0.500 [B] 
Přepočet na &lt; m3km&gt;: A * B =66.775 [C]</t>
  </si>
  <si>
    <t>HLOUBENÍ JAM ZAPAŽ I NEPAŽ TŘ. I - DOPRAVA NA SKLÁDKU ZHOTOVITELE</t>
  </si>
  <si>
    <t>Objem uloženého matriálu na skládku:  
Výkopek - viz položka 13173A - 384,25 =384.250 [A] 
Výkopek uložený na mezideopnii - po vylepšení použito pro zpětný zásyp - položka 17120.1 - 133,55 =133.550 [B] 
Výkopek uložený na skládku : (A - B) =250.700 [C] 
Vzdálenost na skládku &lt; km &gt; : 20 =20.000 [D] 
Přepočet na &lt; m3km&gt;: C * D =5 014.000 [E]  
ZHOTOVITEL OCENÍ SKLÁDKOVNÉ A DOPRAVU DLE SVÝCH MOŽNOSTÍ A POLOHY SKLÁDKY ODPADU 
Toto množství je nutno přemístit na skládku = do ceny započítat vzdálenost!!! 
ZHOTOVITEL NACENÍ VZDÁLENOST DLE SVÝCH MOŽNOSTÍ 
poplatky viz položky 0141*</t>
  </si>
  <si>
    <t>ULOŽENÍ SYPANINY DO NÁSYPŮ A NA MEZIDEPONII BEZ ZHUTNĚNÍ</t>
  </si>
  <si>
    <t>Souvisí s položkou č. 13173B.1 a 17491 : 133,55 =133.550 [A]</t>
  </si>
  <si>
    <t>ULOŽENÍ SYPANINY DO NÁSYPŮ A NA SKLÁDKU ZHOTOVITELE BEZ ZHUTNĚNÍ</t>
  </si>
  <si>
    <t>Souvisí s položkou č. 13173A : 384,25 =384.250 [A] 
Souvisí s položkou č. 17491 a 17120.1 : 133,55 =133.550 [B] 
Uložit na skládku celkem: A - B=250.700 [C]</t>
  </si>
  <si>
    <t>17491</t>
  </si>
  <si>
    <t>ZÁSYP JAM A RÝH Z JINÝCH MATERIÁLŮ</t>
  </si>
  <si>
    <t>Zásyp zlepšenou zeminou dle návrhu geotechnika.</t>
  </si>
  <si>
    <t>Řez 201 &lt;m2&gt;  x vzdálenost mezi řezy &lt;m&gt; : 1,68* (0,6 + 2,94) =5.947 [A] 
Řez 202 : 2,03 * (2,95 + 5,0) =16.139 [B] 
Řez 203 : 1,90 * (5,0 + 5,0) =19.000 [C] 
Řez 204 : 1,90 * (5,0 + 5,0) =19.000 [D] 
Řez 205 : 1,90 * (5,0 + 5,0) =19.000 [E] 
Řez 206 : 1,90 * (5,0 + 5,0) =19.000 [F] 
Řez 207 : 1,41 * (5,0 + 5,0) =14.100 [G] 
Řez 208 : 1,22 * (5,0 + 5,0) =12.200 [H] 
Řez 209 : 1,32 * (5,0 + 1,34 + 0,6) =9.161 [I] 
Celkem: A+B+C+D+E+F+G+H+I =133.547 [J] 
Pro zásyp bude zpětně využita zemina včetně úpravy při stanovování podmínečné vhodnosti do zpětného zásypu geotechnikem např. zlepšováním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</si>
  <si>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</si>
  <si>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18221</t>
  </si>
  <si>
    <t>ROZPROSTŘENÍ ORNICE VE SVAHU V TL DO 0,10M NA POZEMKU p.č. 529/1</t>
  </si>
  <si>
    <t>Uložení a rozprostření zbylé ornice na pozemku p.č. 529/1</t>
  </si>
  <si>
    <t>Souvisí s položkami č. : 
    - 12110A &lt;m3&gt; : 68,41 =68.410 [A] 
    - 18223    &lt;m3&gt; : 60,83 =60.830 [B] 
Objem ornice rozprostřený na pozemku p.č 529/1 &lt;m3&gt; : A - B =7.580 [C] 
Rozpotřená plocha při tl. 0,1 &lt;m2&gt; : C / 0,1 =75.800 [D]</t>
  </si>
  <si>
    <t>položka zahrnuje: 
nutné přemístění ornice z dočasných skládek vzdálených do 50m 
rozprostření ornice v předepsané tloušťce ve svahu přes 1:5</t>
  </si>
  <si>
    <t>18223</t>
  </si>
  <si>
    <t>ROZPROSTŘENÍ ORNICE VE SVAHU V TL DO 0,20M</t>
  </si>
  <si>
    <t>Délka v řezu 201 &lt;m&gt;  x vzdálenost mezi řezy &lt;m&gt; : 3,1 * (0,6+2,94) =10.974 [A] 
Délka v řezu 202 x vzdálenost mezi řezy: 3,45 * (2,95 + 5,0) =27.428 [B] 
Délka v řezu 203 x vzdálenost mezi řezy: 4,20 * (5,0 + 5,0) =42.000 [C] 
Délka v řezu 204 x vzdálenost mezi řezy: 4,51 * (5,0 + 5,0) =45.100 [D] 
Délka v řezu 205 x vzdálenost mezi řezy: 4,87 * (5,0 + 5,0) =48.700 [E] 
Délka v řezu 206 x vzdálenost mezi řezy: 4,25 * (5,0 + 5,0) =42.500 [F] 
Délka v řezu 207 x vzdálenost mezi řezy: 4,13 * (5,0 + 5,0) =41.300 [G] 
Délka v řezu 208 x vzdálenost mezi řezy: 2,67 * (5,0 + 5,0) =26.700 [H] 
Délka v řezu 209 x vzdálenost mezi řezy: 2,80 * (5,0 + 1,34 + 0,6) =19.432 [I] 
Celkový objem potřebné ornice : (A+B+C+D+E+F+G+H+I) * 0,20 =60.827 [J] 
Celková plocha potřebné ornice : A + B + C + D + E + F + G + H + I =304.134 [K] 
Souvisí s položkou č. 18242, 12110A</t>
  </si>
  <si>
    <t>PN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</si>
  <si>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</si>
  <si>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</si>
  <si>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</si>
  <si>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21361</t>
  </si>
  <si>
    <t>DRENÁŽNÍ VRSTVY Z GEOTEXTILIE</t>
  </si>
  <si>
    <t>Separační geotextilie 600 g/m2 - obalení geoštěrkového polštáře pod gabionovou zdí</t>
  </si>
  <si>
    <t>Délka : 1,33 + 0,61 + 0,47 + 1,56 + 0,26 =4.230 [A] 
Délka opěrné zdi : 77,0 =77.000 [B] 
Celková plocha geotextilie &lt;m2&gt; : A * B =325.710 [C] 
Souvisí s položkou č. 27152</t>
  </si>
  <si>
    <t>Položka zahrnuje: 
- dodávku předepsané geotextilie (včetně nutných přesahů) pro drenážní vrstvu, včetně mimostaveništní a vnitrostaveništní dopravy 
- provedení drenážní vrstvy předepsaných rozměrů a předepsaného tvaru</t>
  </si>
  <si>
    <t>19</t>
  </si>
  <si>
    <t>Separační a drenážní geotextilie na rubu opěrné zdi - 300 g/m2</t>
  </si>
  <si>
    <t>Zeď výšky 2,0 m 
    - délka rubu zdi :  0,25 + 0,50 +0,50 + 1,00 + 0,50 + 0,30 =3.050 [A] 
    - délka opěrné zdi : 51,00 =51.000 [B] 
    - plocha opěrné zdi na rubu zdi : A * B =155.550 [C] 
Zeď výšky 1,5 m 
    - délka rubu zdi :  0,75 + 1,00 + 0,50 + 0,30 =2.550 [D] 
    - délka opěrné zdi : 26,00 =26.000 [E] 
    - plocha opěrné zdi na rubu zdi : D * E =66.300 [F] 
Celková plocha : C + F =221.850 [G]</t>
  </si>
  <si>
    <t>20</t>
  </si>
  <si>
    <t>27152</t>
  </si>
  <si>
    <t>POLŠTÁŘE POD ZÁKLADY Z KAMENIVA DRCENÉHO</t>
  </si>
  <si>
    <t>Hutněný štěrkový polštář (základ) pod gabionové koše - hutněný štěrkový polštář ze štěrkodrti ŠD třídy A, frakce 0-32, Id = 0,9 - 1,0</t>
  </si>
  <si>
    <t>Průměrná šířka štěkového polštářě &lt; m &gt; - 1,8 =1.800 [A] 
Průměrná výška štěkového polštářě &lt; m &gt; - 0,32 =0.320 [B] 
Délka polštáře &lt; m &gt; - 0,20 + 77,00 + 0,20 =77.400 [C] 
Objem hutněného štěrkového polštáře &lt; m3&gt; - A * B * C =44.582 [D] 
Pozn.: Předpokládaná únosnost v základové spáře je 200 kPa. O tloušťe štěrkového polštáře rozhnodne geotechnik, čerpání se souhlasem AD, TD a zástupce objednatele.  
Souvisí s položkou č. 21361.1 
Dle výkresu D.1.2.3, D.1.2.4</t>
  </si>
  <si>
    <t>položka zahrnuje dodávku předepsaného kameniva, mimostaveništní a vnitrostaveništní dopravu a jeho uložení 
není-li v zadávací dokumentaci uvedeno jinak, jedná se o nakupovaný materiál</t>
  </si>
  <si>
    <t>Svislé konstrukce</t>
  </si>
  <si>
    <t>21</t>
  </si>
  <si>
    <t>3272A7</t>
  </si>
  <si>
    <t>ZDI OPĚR, ZÁRUB, NÁBŘEŽ Z GABIONŮ RUČNĚ ROVNANÝCH, DRÁT O4,0MM, POVRCHOVÁ ÚPRAVA Zn + Al</t>
  </si>
  <si>
    <t>Koš typu A - rozměr koše (výška x šířka) : 0,5 x 1,0:   0,5 * 1,0 * 51,0 =25.500 [A] 
Koš typu B - rozměr koše (výška x šířka) : 1,0 x 1,0:   1,0 * 1,0 * 77,0 =77.000 [B] 
Koš typu C - rozměr koše (výška x šířka) : 0,5 x 1,0:   0,5 * 0,5 * 77,0 =19.250 [C] 
Celkem: A + B + C=121.750 [D]</t>
  </si>
  <si>
    <t>- položka zahrnuje dodávku a osazení drátěných košů s výplní lomovým kamenem. 
- gabionové matrace se vykazují v pol.č.2722**.</t>
  </si>
  <si>
    <t>Vodorovné konstrukce</t>
  </si>
  <si>
    <t>22</t>
  </si>
  <si>
    <t>458523</t>
  </si>
  <si>
    <t>VÝPLŇ ZA OPĚRAMI A ZDMI Z KAMENIVA DRCENÉHO, INDEX ZHUTNĚNÍ ID DO 0,9</t>
  </si>
  <si>
    <t>Ochranný hutněný zásyp za rubem zdi ŠD třídy A drcený fr. 0-32 (Id=0,9)</t>
  </si>
  <si>
    <t>Řez 201 &lt;m2&gt;  x vzdálenost mezi řezy &lt;m&gt; : 1,07 * (0,6 + 2,94) =3.788 [A] 
Řez 202 : 1,07 * (2,95 + 5,0) =8.507 [B] 
Řez 203 : 1,07 * (5,0 + 5,0) =10.700 [C] 
Řez 204 : 1,07 * (5,0 + 5,0) =10.700 [D] 
Řez 205 : 1,07 * (5,0 + 5,0) =10.700 [E] 
Řez 206 : 0,69 * (5,0 + 5,0) =6.900 [F] 
Řez 207 : 0,69 * (5,0 + 5,0) =6.900 [G] 
Řez 208 : 0,69 * (5,0 + 5,0) =6.900 [H] 
Řez 209 : 0,69 * (5,0 + 1,34 + 0,6) =4.789 [I] 
Celkem: A+B+C+D+E+F+G+H+I =69.884 [J] 
Výkres D.1.2.3 až D.1.2.6 
Poplatek položky 0141*</t>
  </si>
  <si>
    <t>23</t>
  </si>
  <si>
    <t>9111A1</t>
  </si>
  <si>
    <t>ZÁBRADLÍ SILNIČNÍ S VODOR MADLY - DODÁVKA A MONTÁŽ</t>
  </si>
  <si>
    <t>Silniční zábradlí na horním okraji zdi dvoumadlové.</t>
  </si>
  <si>
    <t>Délka 77,0 =77.000 [A]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</si>
  <si>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</si>
  <si>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SO 203</t>
  </si>
  <si>
    <t>Opěrná zeď pod nádražím</t>
  </si>
  <si>
    <t>Souvisí s položkou: 
17120.2 : 767,96 =767.960 [A] 
17160    : 6,11 =6.110 [B] 
Celkem: A + B=774.070 [C]</t>
  </si>
  <si>
    <t>Zkoušky nad rámec ČSN</t>
  </si>
  <si>
    <t>realizační dokumentace stavby 
SO 203 - výkresy výztuže včetně výkazu výztuže + ocelové sloupky zábradlí 
3x v tištěné podobě, 1x v digitální podobě</t>
  </si>
  <si>
    <t>Průměrná délka sejmutí ornice v příčném řezu x délka opěrné zdi: 
(1,67 + 2,18 + 2,09 + 1,74 + 1,56) / 5 * 39,60 =73.181 [A] 
Sejmutí ornice celkem - plocha x tl. ornice : A * 0,15 =10.977 [B] 
Souvisí s položkou č. 18242, 18222</t>
  </si>
  <si>
    <t>Dle položky č. 18223 je pro zpětné rozprostření ornice je třeba &lt;m3&gt;   9,43 =9.430 [A] 
Toto množství bude uloženo na mezideopnii ve vzdálenosti &lt;km&gt; 0,5 =0.500 [B] 
Celkem A * B =4.715 [C]</t>
  </si>
  <si>
    <t>SEJMUTÍ ORNICE NEBO LESNÍ PŮDY - DOPRAVA NA POZEMEK p.č. 548/2</t>
  </si>
  <si>
    <t>Uložení zbylé ornice: 
Sejmuto (pol. č. 12110A) &lt;m3&gt; : 10,98 =10.980 [A] 
Zpětné rozprostření ornice (pol. č. 18223) &lt;m3&gt; : 9,43 =9.430 [B] 
Na pozemek p. 548/2 bude odvezeno a uloženo &lt;m3&gt; : A - B =1.550 [C] 
Vzdálenost pozemku p.č. 548/2 &lt;km&gt; : 0,5 =0.500 [D] 
Přepočet na &lt;m3km&gt; : C * D =0.775 [E]</t>
  </si>
  <si>
    <t>Plocha výkoupu v řezu 301 &lt;m2&gt;  x vzdálenost mezi řezy &lt;m&gt; : 2,82 * (0,6  +3,00 + 5,00) =24.252 [A] 
Plocha výkoupu v řezu 302 x vzdálenost mezi řezy: 3,51 * (5,00 + 5,00) =35.100 [B] 
Plocha výkoupu v řezu 303 x vzdálenost mezi řezy: 3,24 * (5,00 + 5,00) =32.400 [C] 
Plocha výkoupu v řezu 304 x vzdálenost mezi řezy: 3,12 * (5,00 +1,80) =21.216 [D] 
Plocha výkoupu v řezu 305 x vzdálenost mezi řezy: 3,97 * (1,80 + 0,60) =9.528 [E] 
Celkem: A+B+C+D+E =122.496 [F] 
Odpočet sejmuté ornice pol. č. 12110A :  10,98 =10.980 [G] 
Výkopy celkem : F - G =111.516 [H] 
Výkres D.1.2.3 až D.1.2.6 
Poplatek položky 0141**</t>
  </si>
  <si>
    <t>Objem uloženého matriálu na mezideponii - viz položka 17491:  
Pro zásyp bude zpětně využita zemina včetně úpravy při stanovování podmínečné vhodnosti do zpětného zásypu geotechnikem např. zlepšováním  
- viz položka 17491: 72,80 =72.800 [A] 
Vzdálenost na mezideponii &lt; km &gt; : 0,5 =0.500 [B] 
Přepočet na &lt; m3km&gt;: A * B =36.400 [C]</t>
  </si>
  <si>
    <t>Objem uloženého matriálu na skládku:  
Výkopek - viz položka 13173A - 111,56 =111.560 [A] 
Výkopek uložený na mezideopnii - po vylepšení použito pro zpětný zásyp - položka 17120.1 - 72,80 =72.800 [B] 
Výkopek uložený na skládku : (A - B) =38.760 [C] 
Vzdálenost na skládku &lt; km &gt; : 20 =20.000 [D] 
Přepočet na &lt; m3km&gt;: C * D =775.200 [E]  
ZHOTOVITEL OCENÍ SKLÁDKOVNÉ A DOPRAVU DLE SVÝCH MOŽNOSTÍ A POLOHY SKLÁDKY ODPADU 
Toto množství je nutno přemístit na skládku = do ceny započítat vzdálenost!!! 
ZHOTOVITEL NACENÍ VZDÁLENOST DLE SVÝCH MOŽNOSTÍ 
poplatky viz položky 0141*</t>
  </si>
  <si>
    <t>Souvisí s položkou 13173B.1 : 72,80 =72.800 [A]</t>
  </si>
  <si>
    <t>Souvisí s položkou č. 13173A : 111,52 =111.520 [A] 
Souvisí s položkou č. 17491 a 17120.1 : 72,80 =72.800 [B] 
Uložit na skládku celkem: A - B=38.720 [C]</t>
  </si>
  <si>
    <t>Za rubem OZ: 
Plocha x délka 
    Plocha výkoupu v řezu 301 &lt;m2&gt;  x vzdálenost mezi řezy &lt;m&gt; : 1,23 * (0,6  +3,00 + 5,00) =10.578 [A] 
    Plocha výkoupu v řezu 302 x vzdálenost mezi řezy: 1,73 * (5,00 + 5,00) =17.300 [B] 
    Plocha výkoupu v řezu 303 x vzdálenost mezi řezy: 1,45 * (5,00 + 5,00) =14.500 [C] 
    Plocha výkoupu v řezu 304 x vzdálenost mezi řezy: 1,02 * (5,00 +1,80) =6.936 [D] 
    Plocha výkoupu v řezu 305 x vzdálenost mezi řezy: 1,26 * (1,80 + 0,60) =3.024 [E] 
    Celkem : A + B + C + D + E =52.338 [F] 
Před OZ: 
Plocha x délka 
    Plocha výkoupu v řezu 301 &lt;m2&gt;  x vzdálenost mezi řezy &lt;m&gt; : 0,41 * (0,6  +3,00 + 5,00) =3.526 [G] 
    Plocha výkoupu v řezu 302 x vzdálenost mezi řezy: 0,59 * (5,00 + 5,00) =5.900 [H] 
    Plocha výkoupu v řezu 303 x vzdálenost mezi řezy: 0,47 * (5,00 + 5,00) =4.700 [I] 
    Plocha výkoupu v řezu 304 x vzdálenost mezi řezy: 0,58 * (5,00 +1,80) =3.944 [J] 
    Plocha výkoupu v řezu 305 x vzdálenost mezi řezy: 0,96 * (1,80 + 0,60) =2.304 [K] 
    Celkem: G + H + I + J + K =20.374 [L] 
Zpětný zásyp celkem : F + L =72.712 [M] 
Pro zásyp bude zpětně využita zemina včetně úpravy při stanovování podmínečné vhodnosti do zpětného zásypu geotechnikem např. zlepšováním</t>
  </si>
  <si>
    <t>ROZPROSTŘENÍ ORNICE VE SVAHU V TL DO 0,10M NA POZEMKU p.č. 548/2</t>
  </si>
  <si>
    <t>Uložení a rozprostření zbylé ornice na pozemku p.č. 548/2</t>
  </si>
  <si>
    <t>Souvisí s položkami č. : 
    - 12110A &lt;m3&gt; : 10,97 =10.970 [A] 
    - 18223    &lt;m3&gt; :  9,43 =9.430 [B] 
Objem ornice rozprostřený na pozemku p.č 548/2 &lt;m3&gt; : A - B =1.540 [C] 
Rozpotřená plocha při tl. 0,1 &lt;m2&gt; : C / 0,1 =15.400 [D]</t>
  </si>
  <si>
    <t>Délka v řezu 301 &lt;m&gt;  x vzdálenost mezi řezy &lt;m&gt; : 1,11 * (0,6  +3,00 + 5,00) =9.546 [A] 
Plocha výkoupu v řezu 302 x vzdálenost mezi řezy: 1,19 * (5,00 + 5,00) =11.900 [B] 
Plocha výkoupu v řezu 303 x vzdálenost mezi řezy: 1,14 * (5,00 + 5,00) =11.400 [C] 
Plocha výkoupu v řezu 304 x vzdálenost mezi řezy: 1,19 * (5,00 +1,80) =8.092 [D] 
Plocha výkoupu v řezu 305 x vzdálenost mezi řezy: 2,55 * (1,80 + 0,60) =6.120 [E] 
Celkový objem potřebné ornice : (A + B + C + D + E) * 0,20 =9.412 [J]  
Celková plocha ornice : A + B + C+ D+ E =47.058 [K] 
Souvisí s položkou č. 18242, 12110A</t>
  </si>
  <si>
    <t>Na svahu ve spádu 1:2</t>
  </si>
  <si>
    <t>Plocha pro hydroosev převzata z položky 18222 : 47,06 =47.060 [A] 
Souvisí s položkou č. 18223.</t>
  </si>
  <si>
    <t>21331</t>
  </si>
  <si>
    <t>DRENÁŽNÍ VRSTVY Z BETONU MEZEROVITÉHO (DRENÁŽNÍHO)</t>
  </si>
  <si>
    <t>Obetonování drenážní trubky na rubu zdi drenážním betonem C16/20 XF1</t>
  </si>
  <si>
    <t>Průřezová plocha drenážní vrstvy : 
    0,3 * 0,3 =0.090 [A] 
    plocha drenážní trubky prof. 150 mm : 3,14*0,15*0,15/4 =0.018 [B] 
Průřezová plocha celkem : A - B =0.072 [C] 
Celkový objem obetonávky : délka x průřezová plocha : 40,0 * C =2.880 [D]</t>
  </si>
  <si>
    <t>Položka zahrnuje:  
- dodávku předepsaného materiálu pro drenážní vrstvu, včetně mimostaveništní a vnitrostaveništní dopravy  
- provedení drenážní vrstvy předepsaných rozměrů a předepsaného tvaru</t>
  </si>
  <si>
    <t>272324</t>
  </si>
  <si>
    <t>ZÁKLADY ZE ŽELEZOBETONU DO C25/30</t>
  </si>
  <si>
    <t>Žb základ zdi XC2, XA1, XF1 
Šířka x výška x délka &lt;m3&gt; : 1,00 * 0,33 * 39,60 =13.068 [A] 
Souvisí s položkou 272365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</si>
  <si>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</si>
  <si>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</si>
  <si>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</si>
  <si>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odpovídá 100 kg výztuže na 1m3 betonu, objem betonu převzat z položky č. 272324 
13,07 * 0,10 =1.307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</si>
  <si>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</si>
  <si>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327324</t>
  </si>
  <si>
    <t>ZDI OPĚRNÉ, ZÁRUBNÍ, NÁBŘEŽNÍ ZE ŽELEZOVÉHO BETONU DO C25/30</t>
  </si>
  <si>
    <t>ŽB dřík opěrné zdi z betonu C 25/35-XF2, XC4, XD2</t>
  </si>
  <si>
    <t>žb dřík zdi : šířka x průměrná výška x délka operné zdi 
                    0,30 *            1,30         *       39,60              =15.444 [A] 
Souvisí s položkou č. 327365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</si>
  <si>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</si>
  <si>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327365</t>
  </si>
  <si>
    <t>VÝZTUŽ ZDÍ OPĚRNÝCH, ZÁRUBNÍCH, NÁBŘEŽNÍCH Z OCELI 10505, B500B</t>
  </si>
  <si>
    <t>odpovídá 100 kg výztuže na 1m3 betonu, objem betonu převzat z položky č. 327324 
15,44 * 0,10 =1.544 [A]*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</si>
  <si>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</si>
  <si>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33894B</t>
  </si>
  <si>
    <t>SLOUPKY OHRADNÍ A PLOTOVÉ  KOVOVÉ DODATEČNĚ KOTVENÉ</t>
  </si>
  <si>
    <t>Dodávka a montáž ocelových plotových sloupků, které jsou chemickými kotvami kotveny na vnější líc OZ</t>
  </si>
  <si>
    <t>Počet sloupků 14 
Celkková hmotnost sloupků &lt;t&gt; : 0,120  =0.120 [A]</t>
  </si>
  <si>
    <t>- dodání a osazení předepsaného sloupku, kotevní desky a spojovacího materiálu  včetně PKO 
- zřízení a výplň kotevních otvorů 
- předepsané podlití kotevních desek</t>
  </si>
  <si>
    <t>24</t>
  </si>
  <si>
    <t>451312</t>
  </si>
  <si>
    <t>PODKLADNÍ A VÝPLŇOVÉ VRSTVY Z PROSTÉHO BETONU C12/15</t>
  </si>
  <si>
    <t>Podkadní beton C12/15 XA1  
Použito jako podkladní beton pod základ opěrné zdi</t>
  </si>
  <si>
    <t>Tloušťka podkladního betonu &lt;m&gt; :  0,10 =0.100 [A] 
Šířka podkladního betonu &lt;m&gt; : 1,55 =1.550 [B] 
Délka podkladního betonu &lt;m&gt; : 0,15 + 39,60 + 0,15 =39.900 [C] 
Celkem : A * B * C =6.185 [D] 
Souvisí s položkou 272324 
Výkres D.1.2.3 až D.1.2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</si>
  <si>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</si>
  <si>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25</t>
  </si>
  <si>
    <t>451313</t>
  </si>
  <si>
    <t>PODKLADNÍ A VÝPLŇOVÉ VRSTVY Z PROSTÉHO BETONU C16/20</t>
  </si>
  <si>
    <t>Spádový a výplňový beton C16/20 XF1 pod drenáž na rubu opěr</t>
  </si>
  <si>
    <t>Průměrná výška : 0,40 =0.400 [A] 
 šířka * průměrná výška * délka : 0,3 * A * 39,60 =4.752 [B]</t>
  </si>
  <si>
    <t>26</t>
  </si>
  <si>
    <t>711211</t>
  </si>
  <si>
    <t>IZOLACE ZVLÁŠT KONSTR PROTI ZEM VLHK ASFALT NÁTĚRY</t>
  </si>
  <si>
    <t>Délka opěrné zdi &lt;m&gt; : 39,60 =39.600 [A] 
Základ opěrné zdi   
    Rubová strana : (rozšíření základu + výška základu) * délka opěrné zdi = (0,30 + 0,70) * A =39.600 [B] 
                               průměrná výška dříku opěrné zdi * délka opěrné zdi     = 1,30 * A =51.480 [C] 
    Vnější strana :    průměrná výška dříku pro nátěr * délka opěrné zdi        = 1,00 * A =39.600 [D]  
Celková nátěrová plocha &lt;m2&gt; =  B + C + D =130.680 [E]  
Nátěr Alp - asfaltový lak penetrační &lt;m2&gt; : 130,68 
Nátěr Aln - asfaltový lak nátěrový - 2 vrstvy &lt;m2&gt; : 2 * E =261.360 [F] 
Celkem &lt;m2&gt; : E  + F =392.040 [G]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</si>
  <si>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</si>
  <si>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27</t>
  </si>
  <si>
    <t>711509</t>
  </si>
  <si>
    <t>OCHRANA IZOLACE NA POVRCHU TEXTILIÍ</t>
  </si>
  <si>
    <t>Geotextilie s ochranou a drenážní funkcí min. gramáž 300g/m2, min tl. 6 mm, tažnost min. 70%</t>
  </si>
  <si>
    <t>Plocha ochrany hydroizolace převzata z položky 711221 : 130,68 =130.680 [A] 
+ 5% na prostřihy a přesahy : 1,05 * A =137.214 [B]</t>
  </si>
  <si>
    <t>položka zahrnuje:  
- dodání  předepsaného ochranného materiálu  
- zřízení ochrany izolace</t>
  </si>
  <si>
    <t>28</t>
  </si>
  <si>
    <t>76792</t>
  </si>
  <si>
    <t>OPLOCENÍ Z DRÁTĚNÉHO PLETIVA POTAŽENÉHO PLASTEM</t>
  </si>
  <si>
    <t>Délka oplocení &lt;m&gt; :  40 =40.000 [A] 
Výška oplocení &lt;m&gt; : 1,5 =1.500 [B] 
 Plocha oplocení &lt;m2&gt; : A * B =60.000 [C]</t>
  </si>
  <si>
    <t>- položka zahrnuje vedle vlastního pletiva i rámy, rošty, lišty, kování, podpěrné, závěsné, upevňovací prvky, spojovací a těsnící materiál, pomocný materiál, kompletní povrchovou úpravu. 
- nejsou zahrnuty sloupky, které se vykazují v samostatných položkách 338**, není zahrnuta podezdívka (272**) 
- součástí položky je  případně i ostnatý drát, uvažovaná plocha se pak vypočítává po horní hranu drátu.</t>
  </si>
  <si>
    <t>29</t>
  </si>
  <si>
    <t>78382</t>
  </si>
  <si>
    <t>NÁTĚRY BETON KONSTR TYP S2 (OS-B)</t>
  </si>
  <si>
    <t>Nátěr pohledových ploch opěrné zdi</t>
  </si>
  <si>
    <t>Délka opěrné zdi &lt;m&gt; : 39,60 =39.600 [A] 
Základ opěrné zdi   
    Pohledová plocha dříku nad chodníkem &lt;m2&gt; : výška x délka opěrné zdi = 0,1 * A =3.960 [B] 
    Vrch dříku &lt;m2&gt; : šířka dříku OZ x délka opěrné zdi = 0,3 x A =0.300 [C] 
    Pohledová plocha dříku nad terénem  &lt;m2&gt; : průměrná výška OZ x délka opěrné zdi = 0,90 * A =35.640 [D]      
Celková nátěrová plocha &lt;m2&gt; =  B + C + D =39.900 [E]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</si>
  <si>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</si>
  <si>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</si>
  <si>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30</t>
  </si>
  <si>
    <t>875332</t>
  </si>
  <si>
    <t>POTRUBÍ DREN Z TRUB PLAST DN DO 150MM DĚROVANÝCH</t>
  </si>
  <si>
    <t>Drenážní trubka PVC DN 150 za rubem opěrné zdi, vyústění napojeno na novou drenáž komunikace.</t>
  </si>
  <si>
    <t>Celková délka  : 43,60 =43.600 [A] 
Viz výkres č. D.1.2.3-5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</si>
  <si>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</si>
  <si>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31</t>
  </si>
  <si>
    <t>966842</t>
  </si>
  <si>
    <t>ODSTRANĚNÍ OPLOCENÍ Z DRÁT PLETIVA</t>
  </si>
  <si>
    <t>Výška odstraňovaného oplocení : 1,5 m 
Délka odstraňovaného oplocení &lt;m&gt; :  41,0 =41.000 [A]</t>
  </si>
  <si>
    <t>položka zahrnuje: 
- kompletní bourací práce včetně odstranění základových konstrukcí a nezbytného rozsahu zemních prací, 
- veškerou manipulaci s vybouranou sutí a hmotami včetně uložení na skládku, 
- veškeré další práce plynoucí z technologického předpisu a z platných předpisů, 
- odstranění sloupků z jiného materiálu, odstranění vrat a vrátek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</si>
  <si>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402.Obec</t>
  </si>
  <si>
    <t>Veřejné osvětlení (posun jednoho stávajícího sloupu) - Obec</t>
  </si>
  <si>
    <t>01110</t>
  </si>
  <si>
    <t>VOO</t>
  </si>
  <si>
    <t>Veřejné osvětlení</t>
  </si>
  <si>
    <t>Veřejné osvětlení 
posun stávajícího sloupu v km 0,460 mimo chodník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</si>
</sst>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0+O9+O46+O51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6">
        <f>0+I9+I46+I51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41</v>
      </c>
      <c s="24" t="s">
        <v>51</v>
      </c>
      <c s="25" t="s">
        <v>52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44</v>
      </c>
      <c r="E15" s="29" t="s">
        <v>53</v>
      </c>
    </row>
    <row r="16" spans="1:5" ht="12.75">
      <c r="A16" s="30" t="s">
        <v>46</v>
      </c>
      <c r="E16" s="31" t="s">
        <v>47</v>
      </c>
    </row>
    <row r="17" spans="1:5" ht="38.25">
      <c r="A17" t="s">
        <v>48</v>
      </c>
      <c r="E17" s="29" t="s">
        <v>54</v>
      </c>
    </row>
    <row r="18" spans="1:16" ht="12.75">
      <c r="A18" s="18" t="s">
        <v>39</v>
      </c>
      <c s="23" t="s">
        <v>16</v>
      </c>
      <c s="23" t="s">
        <v>55</v>
      </c>
      <c s="18" t="s">
        <v>41</v>
      </c>
      <c s="24" t="s">
        <v>56</v>
      </c>
      <c s="25" t="s">
        <v>52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44</v>
      </c>
      <c r="E19" s="29" t="s">
        <v>57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58</v>
      </c>
    </row>
    <row r="22" spans="1:16" ht="25.5">
      <c r="A22" s="18" t="s">
        <v>39</v>
      </c>
      <c s="23" t="s">
        <v>27</v>
      </c>
      <c s="23" t="s">
        <v>59</v>
      </c>
      <c s="18" t="s">
        <v>41</v>
      </c>
      <c s="24" t="s">
        <v>60</v>
      </c>
      <c s="25" t="s">
        <v>52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38.25">
      <c r="A23" s="28" t="s">
        <v>44</v>
      </c>
      <c r="E23" s="29" t="s">
        <v>61</v>
      </c>
    </row>
    <row r="24" spans="1:5" ht="12.75">
      <c r="A24" s="30" t="s">
        <v>46</v>
      </c>
      <c r="E24" s="31" t="s">
        <v>47</v>
      </c>
    </row>
    <row r="25" spans="1:5" ht="12.75">
      <c r="A25" t="s">
        <v>48</v>
      </c>
      <c r="E25" s="29" t="s">
        <v>58</v>
      </c>
    </row>
    <row r="26" spans="1:16" ht="12.75">
      <c r="A26" s="18" t="s">
        <v>39</v>
      </c>
      <c s="23" t="s">
        <v>29</v>
      </c>
      <c s="23" t="s">
        <v>59</v>
      </c>
      <c s="18" t="s">
        <v>62</v>
      </c>
      <c s="24" t="s">
        <v>63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51">
      <c r="A27" s="28" t="s">
        <v>44</v>
      </c>
      <c r="E27" s="29" t="s">
        <v>64</v>
      </c>
    </row>
    <row r="28" spans="1:5" ht="12.75">
      <c r="A28" s="30" t="s">
        <v>46</v>
      </c>
      <c r="E28" s="31" t="s">
        <v>47</v>
      </c>
    </row>
    <row r="29" spans="1:5" ht="12.75">
      <c r="A29" t="s">
        <v>48</v>
      </c>
      <c r="E29" s="29" t="s">
        <v>58</v>
      </c>
    </row>
    <row r="30" spans="1:16" ht="12.75">
      <c r="A30" s="18" t="s">
        <v>39</v>
      </c>
      <c s="23" t="s">
        <v>31</v>
      </c>
      <c s="23" t="s">
        <v>65</v>
      </c>
      <c s="18" t="s">
        <v>41</v>
      </c>
      <c s="24" t="s">
        <v>66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67</v>
      </c>
    </row>
    <row r="32" spans="1:5" ht="12.75">
      <c r="A32" s="30" t="s">
        <v>46</v>
      </c>
      <c r="E32" s="31" t="s">
        <v>47</v>
      </c>
    </row>
    <row r="33" spans="1:5" ht="12.75">
      <c r="A33" t="s">
        <v>48</v>
      </c>
      <c r="E33" s="29" t="s">
        <v>58</v>
      </c>
    </row>
    <row r="34" spans="1:16" ht="12.75">
      <c r="A34" s="18" t="s">
        <v>39</v>
      </c>
      <c s="23" t="s">
        <v>68</v>
      </c>
      <c s="23" t="s">
        <v>69</v>
      </c>
      <c s="18" t="s">
        <v>41</v>
      </c>
      <c s="24" t="s">
        <v>70</v>
      </c>
      <c s="25" t="s">
        <v>43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71</v>
      </c>
    </row>
    <row r="36" spans="1:5" ht="12.75">
      <c r="A36" s="30" t="s">
        <v>46</v>
      </c>
      <c r="E36" s="31" t="s">
        <v>47</v>
      </c>
    </row>
    <row r="37" spans="1:5" ht="89.25">
      <c r="A37" t="s">
        <v>48</v>
      </c>
      <c r="E37" s="29" t="s">
        <v>72</v>
      </c>
    </row>
    <row r="38" spans="1:16" ht="12.75">
      <c r="A38" s="18" t="s">
        <v>39</v>
      </c>
      <c s="23" t="s">
        <v>73</v>
      </c>
      <c s="23" t="s">
        <v>74</v>
      </c>
      <c s="18" t="s">
        <v>41</v>
      </c>
      <c s="24" t="s">
        <v>75</v>
      </c>
      <c s="25" t="s">
        <v>76</v>
      </c>
      <c s="26">
        <v>35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25.5">
      <c r="A39" s="28" t="s">
        <v>44</v>
      </c>
      <c r="E39" s="29" t="s">
        <v>77</v>
      </c>
    </row>
    <row r="40" spans="1:5" ht="12.75">
      <c r="A40" s="30" t="s">
        <v>46</v>
      </c>
      <c r="E40" s="31" t="s">
        <v>78</v>
      </c>
    </row>
    <row r="41" spans="1:5" ht="12.75">
      <c r="A41" t="s">
        <v>48</v>
      </c>
      <c r="E41" s="29" t="s">
        <v>79</v>
      </c>
    </row>
    <row r="42" spans="1:16" ht="12.75">
      <c r="A42" s="18" t="s">
        <v>39</v>
      </c>
      <c s="23" t="s">
        <v>34</v>
      </c>
      <c s="23" t="s">
        <v>80</v>
      </c>
      <c s="18" t="s">
        <v>41</v>
      </c>
      <c s="24" t="s">
        <v>81</v>
      </c>
      <c s="25" t="s">
        <v>43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38.25">
      <c r="A43" s="28" t="s">
        <v>44</v>
      </c>
      <c r="E43" s="29" t="s">
        <v>82</v>
      </c>
    </row>
    <row r="44" spans="1:5" ht="12.75">
      <c r="A44" s="30" t="s">
        <v>46</v>
      </c>
      <c r="E44" s="31" t="s">
        <v>47</v>
      </c>
    </row>
    <row r="45" spans="1:5" ht="12.75">
      <c r="A45" t="s">
        <v>48</v>
      </c>
      <c r="E45" s="29" t="s">
        <v>83</v>
      </c>
    </row>
    <row r="46" spans="1:18" ht="12.75" customHeight="1">
      <c r="A46" s="5" t="s">
        <v>37</v>
      </c>
      <c s="5"/>
      <c s="34" t="s">
        <v>68</v>
      </c>
      <c s="5"/>
      <c s="21" t="s">
        <v>84</v>
      </c>
      <c s="5"/>
      <c s="5"/>
      <c s="5"/>
      <c s="35">
        <f>0+Q46</f>
      </c>
      <c r="O46">
        <f>0+R46</f>
      </c>
      <c r="Q46">
        <f>0+I47</f>
      </c>
      <c>
        <f>0+O47</f>
      </c>
    </row>
    <row r="47" spans="1:16" ht="12.75">
      <c r="A47" s="18" t="s">
        <v>39</v>
      </c>
      <c s="23" t="s">
        <v>36</v>
      </c>
      <c s="23" t="s">
        <v>85</v>
      </c>
      <c s="18" t="s">
        <v>41</v>
      </c>
      <c s="24" t="s">
        <v>86</v>
      </c>
      <c s="25" t="s">
        <v>87</v>
      </c>
      <c s="26">
        <v>95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41</v>
      </c>
    </row>
    <row r="49" spans="1:5" ht="12.75">
      <c r="A49" s="30" t="s">
        <v>46</v>
      </c>
      <c r="E49" s="31" t="s">
        <v>88</v>
      </c>
    </row>
    <row r="50" spans="1:5" ht="63.75">
      <c r="A50" t="s">
        <v>48</v>
      </c>
      <c r="E50" s="29" t="s">
        <v>89</v>
      </c>
    </row>
    <row r="51" spans="1:18" ht="12.75" customHeight="1">
      <c r="A51" s="5" t="s">
        <v>37</v>
      </c>
      <c s="5"/>
      <c s="34" t="s">
        <v>34</v>
      </c>
      <c s="5"/>
      <c s="21" t="s">
        <v>90</v>
      </c>
      <c s="5"/>
      <c s="5"/>
      <c s="5"/>
      <c s="35">
        <f>0+Q51</f>
      </c>
      <c r="O51">
        <f>0+R51</f>
      </c>
      <c r="Q51">
        <f>0+I52</f>
      </c>
      <c>
        <f>0+O52</f>
      </c>
    </row>
    <row r="52" spans="1:16" ht="12.75">
      <c r="A52" s="18" t="s">
        <v>39</v>
      </c>
      <c s="23" t="s">
        <v>91</v>
      </c>
      <c s="23" t="s">
        <v>92</v>
      </c>
      <c s="18" t="s">
        <v>41</v>
      </c>
      <c s="24" t="s">
        <v>93</v>
      </c>
      <c s="25" t="s">
        <v>94</v>
      </c>
      <c s="26">
        <v>95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41</v>
      </c>
    </row>
    <row r="54" spans="1:5" ht="12.75">
      <c r="A54" s="30" t="s">
        <v>46</v>
      </c>
      <c r="E54" s="31" t="s">
        <v>95</v>
      </c>
    </row>
    <row r="55" spans="1:5" ht="127.5">
      <c r="A55" t="s">
        <v>48</v>
      </c>
      <c r="E55" s="29" t="s">
        <v>96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0+O9+O30+O79+O92+O97+O102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309</v>
      </c>
      <c s="36">
        <f>0+I9+I30+I79+I92+I97+I102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309</v>
      </c>
      <c s="5"/>
      <c s="14" t="s">
        <v>310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39</v>
      </c>
      <c s="23" t="s">
        <v>23</v>
      </c>
      <c s="23" t="s">
        <v>102</v>
      </c>
      <c s="18" t="s">
        <v>41</v>
      </c>
      <c s="24" t="s">
        <v>311</v>
      </c>
      <c s="25" t="s">
        <v>104</v>
      </c>
      <c s="26">
        <v>1382.328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51">
      <c r="A12" s="30" t="s">
        <v>46</v>
      </c>
      <c r="E12" s="31" t="s">
        <v>312</v>
      </c>
    </row>
    <row r="13" spans="1:5" ht="25.5">
      <c r="A13" t="s">
        <v>48</v>
      </c>
      <c r="E13" s="29" t="s">
        <v>107</v>
      </c>
    </row>
    <row r="14" spans="1:16" ht="12.75">
      <c r="A14" s="18" t="s">
        <v>39</v>
      </c>
      <c s="23" t="s">
        <v>17</v>
      </c>
      <c s="23" t="s">
        <v>313</v>
      </c>
      <c s="18" t="s">
        <v>41</v>
      </c>
      <c s="24" t="s">
        <v>314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44</v>
      </c>
      <c r="E15" s="29" t="s">
        <v>315</v>
      </c>
    </row>
    <row r="16" spans="1:5" ht="12.75">
      <c r="A16" s="30" t="s">
        <v>46</v>
      </c>
      <c r="E16" s="31" t="s">
        <v>41</v>
      </c>
    </row>
    <row r="17" spans="1:5" ht="12.75">
      <c r="A17" t="s">
        <v>48</v>
      </c>
      <c r="E17" s="29" t="s">
        <v>316</v>
      </c>
    </row>
    <row r="18" spans="1:16" ht="12.75">
      <c r="A18" s="18" t="s">
        <v>39</v>
      </c>
      <c s="23" t="s">
        <v>16</v>
      </c>
      <c s="23" t="s">
        <v>317</v>
      </c>
      <c s="18" t="s">
        <v>41</v>
      </c>
      <c s="24" t="s">
        <v>318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319</v>
      </c>
    </row>
    <row r="20" spans="1:5" ht="12.75">
      <c r="A20" s="30" t="s">
        <v>46</v>
      </c>
      <c r="E20" s="31" t="s">
        <v>41</v>
      </c>
    </row>
    <row r="21" spans="1:5" ht="12.75">
      <c r="A21" t="s">
        <v>48</v>
      </c>
      <c r="E21" s="29" t="s">
        <v>316</v>
      </c>
    </row>
    <row r="22" spans="1:16" ht="12.75">
      <c r="A22" s="18" t="s">
        <v>39</v>
      </c>
      <c s="23" t="s">
        <v>27</v>
      </c>
      <c s="23" t="s">
        <v>320</v>
      </c>
      <c s="18" t="s">
        <v>41</v>
      </c>
      <c s="24" t="s">
        <v>321</v>
      </c>
      <c s="25" t="s">
        <v>322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44</v>
      </c>
      <c r="E23" s="29" t="s">
        <v>323</v>
      </c>
    </row>
    <row r="24" spans="1:5" ht="12.75">
      <c r="A24" s="30" t="s">
        <v>46</v>
      </c>
      <c r="E24" s="31" t="s">
        <v>41</v>
      </c>
    </row>
    <row r="25" spans="1:5" ht="12.75">
      <c r="A25" t="s">
        <v>48</v>
      </c>
      <c r="E25" s="29" t="s">
        <v>58</v>
      </c>
    </row>
    <row r="26" spans="1:16" ht="12.75">
      <c r="A26" s="18" t="s">
        <v>39</v>
      </c>
      <c s="23" t="s">
        <v>29</v>
      </c>
      <c s="23" t="s">
        <v>65</v>
      </c>
      <c s="18" t="s">
        <v>41</v>
      </c>
      <c s="24" t="s">
        <v>66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38.25">
      <c r="A27" s="28" t="s">
        <v>44</v>
      </c>
      <c r="E27" s="29" t="s">
        <v>324</v>
      </c>
    </row>
    <row r="28" spans="1:5" ht="12.75">
      <c r="A28" s="30" t="s">
        <v>46</v>
      </c>
      <c r="E28" s="31" t="s">
        <v>41</v>
      </c>
    </row>
    <row r="29" spans="1:5" ht="12.75">
      <c r="A29" t="s">
        <v>48</v>
      </c>
      <c r="E29" s="29" t="s">
        <v>58</v>
      </c>
    </row>
    <row r="30" spans="1:18" ht="12.75" customHeight="1">
      <c r="A30" s="5" t="s">
        <v>37</v>
      </c>
      <c s="5"/>
      <c s="34" t="s">
        <v>23</v>
      </c>
      <c s="5"/>
      <c s="21" t="s">
        <v>108</v>
      </c>
      <c s="5"/>
      <c s="5"/>
      <c s="5"/>
      <c s="35">
        <f>0+Q30</f>
      </c>
      <c r="O30">
        <f>0+R30</f>
      </c>
      <c r="Q30">
        <f>0+I31+I35+I39+I43+I47+I51+I55+I59+I63+I67+I71+I75</f>
      </c>
      <c>
        <f>0+O31+O35+O39+O43+O47+O51+O55+O59+O63+O67+O71+O75</f>
      </c>
    </row>
    <row r="31" spans="1:16" ht="12.75">
      <c r="A31" s="18" t="s">
        <v>39</v>
      </c>
      <c s="23" t="s">
        <v>31</v>
      </c>
      <c s="23" t="s">
        <v>325</v>
      </c>
      <c s="18" t="s">
        <v>41</v>
      </c>
      <c s="24" t="s">
        <v>326</v>
      </c>
      <c s="25" t="s">
        <v>111</v>
      </c>
      <c s="26">
        <v>68.406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327</v>
      </c>
    </row>
    <row r="33" spans="1:5" ht="191.25">
      <c r="A33" s="30" t="s">
        <v>46</v>
      </c>
      <c r="E33" s="31" t="s">
        <v>328</v>
      </c>
    </row>
    <row r="34" spans="1:5" ht="25.5">
      <c r="A34" t="s">
        <v>48</v>
      </c>
      <c r="E34" s="29" t="s">
        <v>329</v>
      </c>
    </row>
    <row r="35" spans="1:16" ht="12.75">
      <c r="A35" s="18" t="s">
        <v>39</v>
      </c>
      <c s="23" t="s">
        <v>68</v>
      </c>
      <c s="23" t="s">
        <v>330</v>
      </c>
      <c s="18" t="s">
        <v>23</v>
      </c>
      <c s="24" t="s">
        <v>331</v>
      </c>
      <c s="25" t="s">
        <v>332</v>
      </c>
      <c s="26">
        <v>30.415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41</v>
      </c>
    </row>
    <row r="37" spans="1:5" ht="51">
      <c r="A37" s="30" t="s">
        <v>46</v>
      </c>
      <c r="E37" s="31" t="s">
        <v>333</v>
      </c>
    </row>
    <row r="38" spans="1:5" ht="25.5">
      <c r="A38" t="s">
        <v>48</v>
      </c>
      <c r="E38" s="29" t="s">
        <v>334</v>
      </c>
    </row>
    <row r="39" spans="1:16" ht="12.75">
      <c r="A39" s="18" t="s">
        <v>39</v>
      </c>
      <c s="23" t="s">
        <v>73</v>
      </c>
      <c s="23" t="s">
        <v>330</v>
      </c>
      <c s="18" t="s">
        <v>17</v>
      </c>
      <c s="24" t="s">
        <v>335</v>
      </c>
      <c s="25" t="s">
        <v>332</v>
      </c>
      <c s="26">
        <v>0.758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89.25">
      <c r="A41" s="30" t="s">
        <v>46</v>
      </c>
      <c r="E41" s="31" t="s">
        <v>336</v>
      </c>
    </row>
    <row r="42" spans="1:5" ht="25.5">
      <c r="A42" t="s">
        <v>48</v>
      </c>
      <c r="E42" s="29" t="s">
        <v>334</v>
      </c>
    </row>
    <row r="43" spans="1:16" ht="12.75">
      <c r="A43" s="18" t="s">
        <v>39</v>
      </c>
      <c s="23" t="s">
        <v>34</v>
      </c>
      <c s="23" t="s">
        <v>337</v>
      </c>
      <c s="18" t="s">
        <v>41</v>
      </c>
      <c s="24" t="s">
        <v>338</v>
      </c>
      <c s="25" t="s">
        <v>111</v>
      </c>
      <c s="26">
        <v>384.244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</v>
      </c>
    </row>
    <row r="45" spans="1:5" ht="242.25">
      <c r="A45" s="30" t="s">
        <v>46</v>
      </c>
      <c r="E45" s="31" t="s">
        <v>339</v>
      </c>
    </row>
    <row r="46" spans="1:5" ht="318.75">
      <c r="A46" t="s">
        <v>48</v>
      </c>
      <c r="E46" s="29" t="s">
        <v>340</v>
      </c>
    </row>
    <row r="47" spans="1:16" ht="12.75">
      <c r="A47" s="18" t="s">
        <v>39</v>
      </c>
      <c s="23" t="s">
        <v>36</v>
      </c>
      <c s="23" t="s">
        <v>341</v>
      </c>
      <c s="18" t="s">
        <v>23</v>
      </c>
      <c s="24" t="s">
        <v>342</v>
      </c>
      <c s="25" t="s">
        <v>332</v>
      </c>
      <c s="26">
        <v>66.775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41</v>
      </c>
    </row>
    <row r="49" spans="1:5" ht="89.25">
      <c r="A49" s="30" t="s">
        <v>46</v>
      </c>
      <c r="E49" s="31" t="s">
        <v>343</v>
      </c>
    </row>
    <row r="50" spans="1:5" ht="25.5">
      <c r="A50" t="s">
        <v>48</v>
      </c>
      <c r="E50" s="29" t="s">
        <v>334</v>
      </c>
    </row>
    <row r="51" spans="1:16" ht="12.75">
      <c r="A51" s="18" t="s">
        <v>39</v>
      </c>
      <c s="23" t="s">
        <v>91</v>
      </c>
      <c s="23" t="s">
        <v>341</v>
      </c>
      <c s="18" t="s">
        <v>17</v>
      </c>
      <c s="24" t="s">
        <v>344</v>
      </c>
      <c s="25" t="s">
        <v>332</v>
      </c>
      <c s="26">
        <v>5014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41</v>
      </c>
    </row>
    <row r="53" spans="1:5" ht="191.25">
      <c r="A53" s="30" t="s">
        <v>46</v>
      </c>
      <c r="E53" s="31" t="s">
        <v>345</v>
      </c>
    </row>
    <row r="54" spans="1:5" ht="25.5">
      <c r="A54" t="s">
        <v>48</v>
      </c>
      <c r="E54" s="29" t="s">
        <v>334</v>
      </c>
    </row>
    <row r="55" spans="1:16" ht="12.75">
      <c r="A55" s="18" t="s">
        <v>39</v>
      </c>
      <c s="23" t="s">
        <v>165</v>
      </c>
      <c s="23" t="s">
        <v>171</v>
      </c>
      <c s="18" t="s">
        <v>23</v>
      </c>
      <c s="24" t="s">
        <v>346</v>
      </c>
      <c s="25" t="s">
        <v>111</v>
      </c>
      <c s="26">
        <v>133.55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41</v>
      </c>
    </row>
    <row r="57" spans="1:5" ht="12.75">
      <c r="A57" s="30" t="s">
        <v>46</v>
      </c>
      <c r="E57" s="31" t="s">
        <v>347</v>
      </c>
    </row>
    <row r="58" spans="1:5" ht="191.25">
      <c r="A58" t="s">
        <v>48</v>
      </c>
      <c r="E58" s="29" t="s">
        <v>174</v>
      </c>
    </row>
    <row r="59" spans="1:16" ht="25.5">
      <c r="A59" s="18" t="s">
        <v>39</v>
      </c>
      <c s="23" t="s">
        <v>170</v>
      </c>
      <c s="23" t="s">
        <v>171</v>
      </c>
      <c s="18" t="s">
        <v>17</v>
      </c>
      <c s="24" t="s">
        <v>348</v>
      </c>
      <c s="25" t="s">
        <v>111</v>
      </c>
      <c s="26">
        <v>250.7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41</v>
      </c>
    </row>
    <row r="61" spans="1:5" ht="51">
      <c r="A61" s="30" t="s">
        <v>46</v>
      </c>
      <c r="E61" s="31" t="s">
        <v>349</v>
      </c>
    </row>
    <row r="62" spans="1:5" ht="191.25">
      <c r="A62" t="s">
        <v>48</v>
      </c>
      <c r="E62" s="29" t="s">
        <v>174</v>
      </c>
    </row>
    <row r="63" spans="1:16" ht="12.75">
      <c r="A63" s="18" t="s">
        <v>39</v>
      </c>
      <c s="23" t="s">
        <v>219</v>
      </c>
      <c s="23" t="s">
        <v>350</v>
      </c>
      <c s="18" t="s">
        <v>41</v>
      </c>
      <c s="24" t="s">
        <v>351</v>
      </c>
      <c s="25" t="s">
        <v>111</v>
      </c>
      <c s="26">
        <v>133.547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352</v>
      </c>
    </row>
    <row r="65" spans="1:5" ht="178.5">
      <c r="A65" s="30" t="s">
        <v>46</v>
      </c>
      <c r="E65" s="31" t="s">
        <v>353</v>
      </c>
    </row>
    <row r="66" spans="1:5" ht="229.5">
      <c r="A66" t="s">
        <v>48</v>
      </c>
      <c r="E66" s="29" t="s">
        <v>354</v>
      </c>
    </row>
    <row r="67" spans="1:16" ht="12.75">
      <c r="A67" s="18" t="s">
        <v>39</v>
      </c>
      <c s="23" t="s">
        <v>224</v>
      </c>
      <c s="23" t="s">
        <v>355</v>
      </c>
      <c s="18" t="s">
        <v>41</v>
      </c>
      <c s="24" t="s">
        <v>356</v>
      </c>
      <c s="25" t="s">
        <v>87</v>
      </c>
      <c s="26">
        <v>75.8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357</v>
      </c>
    </row>
    <row r="69" spans="1:5" ht="63.75">
      <c r="A69" s="30" t="s">
        <v>46</v>
      </c>
      <c r="E69" s="31" t="s">
        <v>358</v>
      </c>
    </row>
    <row r="70" spans="1:5" ht="38.25">
      <c r="A70" t="s">
        <v>48</v>
      </c>
      <c r="E70" s="29" t="s">
        <v>359</v>
      </c>
    </row>
    <row r="71" spans="1:16" ht="12.75">
      <c r="A71" s="18" t="s">
        <v>39</v>
      </c>
      <c s="23" t="s">
        <v>226</v>
      </c>
      <c s="23" t="s">
        <v>360</v>
      </c>
      <c s="18" t="s">
        <v>41</v>
      </c>
      <c s="24" t="s">
        <v>361</v>
      </c>
      <c s="25" t="s">
        <v>87</v>
      </c>
      <c s="26">
        <v>304.134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41</v>
      </c>
    </row>
    <row r="73" spans="1:5" ht="191.25">
      <c r="A73" s="30" t="s">
        <v>46</v>
      </c>
      <c r="E73" s="31" t="s">
        <v>362</v>
      </c>
    </row>
    <row r="74" spans="1:5" ht="38.25">
      <c r="A74" t="s">
        <v>48</v>
      </c>
      <c r="E74" s="29" t="s">
        <v>359</v>
      </c>
    </row>
    <row r="75" spans="1:16" ht="12.75">
      <c r="A75" s="18" t="s">
        <v>363</v>
      </c>
      <c s="23" t="s">
        <v>231</v>
      </c>
      <c s="23" t="s">
        <v>364</v>
      </c>
      <c s="18" t="s">
        <v>41</v>
      </c>
      <c s="24" t="s">
        <v>365</v>
      </c>
      <c s="25" t="s">
        <v>87</v>
      </c>
      <c s="26">
        <v>304.134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41</v>
      </c>
    </row>
    <row r="77" spans="1:5" ht="12.75">
      <c r="A77" s="30" t="s">
        <v>46</v>
      </c>
      <c r="E77" s="31" t="s">
        <v>41</v>
      </c>
    </row>
    <row r="78" spans="1:5" ht="25.5">
      <c r="A78" t="s">
        <v>48</v>
      </c>
      <c r="E78" s="29" t="s">
        <v>366</v>
      </c>
    </row>
    <row r="79" spans="1:18" ht="12.75" customHeight="1">
      <c r="A79" s="5" t="s">
        <v>37</v>
      </c>
      <c s="5"/>
      <c s="34" t="s">
        <v>17</v>
      </c>
      <c s="5"/>
      <c s="21" t="s">
        <v>119</v>
      </c>
      <c s="5"/>
      <c s="5"/>
      <c s="5"/>
      <c s="35">
        <f>0+Q79</f>
      </c>
      <c r="O79">
        <f>0+R79</f>
      </c>
      <c r="Q79">
        <f>0+I80+I84+I88</f>
      </c>
      <c>
        <f>0+O80+O84+O88</f>
      </c>
    </row>
    <row r="80" spans="1:16" ht="12.75">
      <c r="A80" s="18" t="s">
        <v>39</v>
      </c>
      <c s="23" t="s">
        <v>236</v>
      </c>
      <c s="23" t="s">
        <v>367</v>
      </c>
      <c s="18" t="s">
        <v>23</v>
      </c>
      <c s="24" t="s">
        <v>368</v>
      </c>
      <c s="25" t="s">
        <v>87</v>
      </c>
      <c s="26">
        <v>325.71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369</v>
      </c>
    </row>
    <row r="82" spans="1:5" ht="76.5">
      <c r="A82" s="30" t="s">
        <v>46</v>
      </c>
      <c r="E82" s="31" t="s">
        <v>370</v>
      </c>
    </row>
    <row r="83" spans="1:5" ht="51">
      <c r="A83" t="s">
        <v>48</v>
      </c>
      <c r="E83" s="29" t="s">
        <v>371</v>
      </c>
    </row>
    <row r="84" spans="1:16" ht="12.75">
      <c r="A84" s="18" t="s">
        <v>39</v>
      </c>
      <c s="23" t="s">
        <v>372</v>
      </c>
      <c s="23" t="s">
        <v>367</v>
      </c>
      <c s="18" t="s">
        <v>17</v>
      </c>
      <c s="24" t="s">
        <v>368</v>
      </c>
      <c s="25" t="s">
        <v>87</v>
      </c>
      <c s="26">
        <v>221.85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373</v>
      </c>
    </row>
    <row r="86" spans="1:5" ht="140.25">
      <c r="A86" s="30" t="s">
        <v>46</v>
      </c>
      <c r="E86" s="31" t="s">
        <v>374</v>
      </c>
    </row>
    <row r="87" spans="1:5" ht="51">
      <c r="A87" t="s">
        <v>48</v>
      </c>
      <c r="E87" s="29" t="s">
        <v>371</v>
      </c>
    </row>
    <row r="88" spans="1:16" ht="12.75">
      <c r="A88" s="18" t="s">
        <v>39</v>
      </c>
      <c s="23" t="s">
        <v>375</v>
      </c>
      <c s="23" t="s">
        <v>376</v>
      </c>
      <c s="18" t="s">
        <v>41</v>
      </c>
      <c s="24" t="s">
        <v>377</v>
      </c>
      <c s="25" t="s">
        <v>111</v>
      </c>
      <c s="26">
        <v>44.582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25.5">
      <c r="A89" s="28" t="s">
        <v>44</v>
      </c>
      <c r="E89" s="29" t="s">
        <v>378</v>
      </c>
    </row>
    <row r="90" spans="1:5" ht="153">
      <c r="A90" s="30" t="s">
        <v>46</v>
      </c>
      <c r="E90" s="31" t="s">
        <v>379</v>
      </c>
    </row>
    <row r="91" spans="1:5" ht="38.25">
      <c r="A91" t="s">
        <v>48</v>
      </c>
      <c r="E91" s="29" t="s">
        <v>380</v>
      </c>
    </row>
    <row r="92" spans="1:18" ht="12.75" customHeight="1">
      <c r="A92" s="5" t="s">
        <v>37</v>
      </c>
      <c s="5"/>
      <c s="34" t="s">
        <v>16</v>
      </c>
      <c s="5"/>
      <c s="21" t="s">
        <v>381</v>
      </c>
      <c s="5"/>
      <c s="5"/>
      <c s="5"/>
      <c s="35">
        <f>0+Q92</f>
      </c>
      <c r="O92">
        <f>0+R92</f>
      </c>
      <c r="Q92">
        <f>0+I93</f>
      </c>
      <c>
        <f>0+O93</f>
      </c>
    </row>
    <row r="93" spans="1:16" ht="25.5">
      <c r="A93" s="18" t="s">
        <v>39</v>
      </c>
      <c s="23" t="s">
        <v>382</v>
      </c>
      <c s="23" t="s">
        <v>383</v>
      </c>
      <c s="18" t="s">
        <v>41</v>
      </c>
      <c s="24" t="s">
        <v>384</v>
      </c>
      <c s="25" t="s">
        <v>111</v>
      </c>
      <c s="26">
        <v>121.75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41</v>
      </c>
    </row>
    <row r="95" spans="1:5" ht="63.75">
      <c r="A95" s="30" t="s">
        <v>46</v>
      </c>
      <c r="E95" s="31" t="s">
        <v>385</v>
      </c>
    </row>
    <row r="96" spans="1:5" ht="25.5">
      <c r="A96" t="s">
        <v>48</v>
      </c>
      <c r="E96" s="29" t="s">
        <v>386</v>
      </c>
    </row>
    <row r="97" spans="1:18" ht="12.75" customHeight="1">
      <c r="A97" s="5" t="s">
        <v>37</v>
      </c>
      <c s="5"/>
      <c s="34" t="s">
        <v>27</v>
      </c>
      <c s="5"/>
      <c s="21" t="s">
        <v>387</v>
      </c>
      <c s="5"/>
      <c s="5"/>
      <c s="5"/>
      <c s="35">
        <f>0+Q97</f>
      </c>
      <c r="O97">
        <f>0+R97</f>
      </c>
      <c r="Q97">
        <f>0+I98</f>
      </c>
      <c>
        <f>0+O98</f>
      </c>
    </row>
    <row r="98" spans="1:16" ht="25.5">
      <c r="A98" s="18" t="s">
        <v>39</v>
      </c>
      <c s="23" t="s">
        <v>388</v>
      </c>
      <c s="23" t="s">
        <v>389</v>
      </c>
      <c s="18" t="s">
        <v>41</v>
      </c>
      <c s="24" t="s">
        <v>390</v>
      </c>
      <c s="25" t="s">
        <v>111</v>
      </c>
      <c s="26">
        <v>69.884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44</v>
      </c>
      <c r="E99" s="29" t="s">
        <v>391</v>
      </c>
    </row>
    <row r="100" spans="1:5" ht="216.75">
      <c r="A100" s="30" t="s">
        <v>46</v>
      </c>
      <c r="E100" s="31" t="s">
        <v>392</v>
      </c>
    </row>
    <row r="101" spans="1:5" ht="38.25">
      <c r="A101" t="s">
        <v>48</v>
      </c>
      <c r="E101" s="29" t="s">
        <v>380</v>
      </c>
    </row>
    <row r="102" spans="1:18" ht="12.75" customHeight="1">
      <c r="A102" s="5" t="s">
        <v>37</v>
      </c>
      <c s="5"/>
      <c s="34" t="s">
        <v>34</v>
      </c>
      <c s="5"/>
      <c s="21" t="s">
        <v>90</v>
      </c>
      <c s="5"/>
      <c s="5"/>
      <c s="5"/>
      <c s="35">
        <f>0+Q102</f>
      </c>
      <c r="O102">
        <f>0+R102</f>
      </c>
      <c r="Q102">
        <f>0+I103</f>
      </c>
      <c>
        <f>0+O103</f>
      </c>
    </row>
    <row r="103" spans="1:16" ht="12.75">
      <c r="A103" s="18" t="s">
        <v>39</v>
      </c>
      <c s="23" t="s">
        <v>393</v>
      </c>
      <c s="23" t="s">
        <v>394</v>
      </c>
      <c s="18" t="s">
        <v>41</v>
      </c>
      <c s="24" t="s">
        <v>395</v>
      </c>
      <c s="25" t="s">
        <v>94</v>
      </c>
      <c s="26">
        <v>77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44</v>
      </c>
      <c r="E104" s="29" t="s">
        <v>396</v>
      </c>
    </row>
    <row r="105" spans="1:5" ht="12.75">
      <c r="A105" s="30" t="s">
        <v>46</v>
      </c>
      <c r="E105" s="31" t="s">
        <v>397</v>
      </c>
    </row>
    <row r="106" spans="1:5" ht="63.75">
      <c r="A106" t="s">
        <v>48</v>
      </c>
      <c r="E106" s="29" t="s">
        <v>398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0+O9+O30+O79+O92+O105+O114+O131+O136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399</v>
      </c>
      <c s="36">
        <f>0+I9+I30+I79+I92+I105+I114+I131+I136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399</v>
      </c>
      <c s="5"/>
      <c s="14" t="s">
        <v>400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39</v>
      </c>
      <c s="23" t="s">
        <v>23</v>
      </c>
      <c s="23" t="s">
        <v>102</v>
      </c>
      <c s="18" t="s">
        <v>16</v>
      </c>
      <c s="24" t="s">
        <v>311</v>
      </c>
      <c s="25" t="s">
        <v>104</v>
      </c>
      <c s="26">
        <v>774.07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63.75">
      <c r="A12" s="30" t="s">
        <v>46</v>
      </c>
      <c r="E12" s="31" t="s">
        <v>401</v>
      </c>
    </row>
    <row r="13" spans="1:5" ht="25.5">
      <c r="A13" t="s">
        <v>48</v>
      </c>
      <c r="E13" s="29" t="s">
        <v>107</v>
      </c>
    </row>
    <row r="14" spans="1:16" ht="12.75">
      <c r="A14" s="18" t="s">
        <v>39</v>
      </c>
      <c s="23" t="s">
        <v>17</v>
      </c>
      <c s="23" t="s">
        <v>313</v>
      </c>
      <c s="18" t="s">
        <v>41</v>
      </c>
      <c s="24" t="s">
        <v>314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402</v>
      </c>
    </row>
    <row r="16" spans="1:5" ht="12.75">
      <c r="A16" s="30" t="s">
        <v>46</v>
      </c>
      <c r="E16" s="31" t="s">
        <v>41</v>
      </c>
    </row>
    <row r="17" spans="1:5" ht="12.75">
      <c r="A17" t="s">
        <v>48</v>
      </c>
      <c r="E17" s="29" t="s">
        <v>316</v>
      </c>
    </row>
    <row r="18" spans="1:16" ht="12.75">
      <c r="A18" s="18" t="s">
        <v>39</v>
      </c>
      <c s="23" t="s">
        <v>16</v>
      </c>
      <c s="23" t="s">
        <v>317</v>
      </c>
      <c s="18" t="s">
        <v>41</v>
      </c>
      <c s="24" t="s">
        <v>318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319</v>
      </c>
    </row>
    <row r="20" spans="1:5" ht="12.75">
      <c r="A20" s="30" t="s">
        <v>46</v>
      </c>
      <c r="E20" s="31" t="s">
        <v>41</v>
      </c>
    </row>
    <row r="21" spans="1:5" ht="12.75">
      <c r="A21" t="s">
        <v>48</v>
      </c>
      <c r="E21" s="29" t="s">
        <v>316</v>
      </c>
    </row>
    <row r="22" spans="1:16" ht="12.75">
      <c r="A22" s="18" t="s">
        <v>39</v>
      </c>
      <c s="23" t="s">
        <v>27</v>
      </c>
      <c s="23" t="s">
        <v>320</v>
      </c>
      <c s="18" t="s">
        <v>41</v>
      </c>
      <c s="24" t="s">
        <v>321</v>
      </c>
      <c s="25" t="s">
        <v>322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44</v>
      </c>
      <c r="E23" s="29" t="s">
        <v>323</v>
      </c>
    </row>
    <row r="24" spans="1:5" ht="12.75">
      <c r="A24" s="30" t="s">
        <v>46</v>
      </c>
      <c r="E24" s="31" t="s">
        <v>41</v>
      </c>
    </row>
    <row r="25" spans="1:5" ht="12.75">
      <c r="A25" t="s">
        <v>48</v>
      </c>
      <c r="E25" s="29" t="s">
        <v>58</v>
      </c>
    </row>
    <row r="26" spans="1:16" ht="12.75">
      <c r="A26" s="18" t="s">
        <v>39</v>
      </c>
      <c s="23" t="s">
        <v>29</v>
      </c>
      <c s="23" t="s">
        <v>65</v>
      </c>
      <c s="18" t="s">
        <v>41</v>
      </c>
      <c s="24" t="s">
        <v>66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38.25">
      <c r="A27" s="28" t="s">
        <v>44</v>
      </c>
      <c r="E27" s="29" t="s">
        <v>403</v>
      </c>
    </row>
    <row r="28" spans="1:5" ht="12.75">
      <c r="A28" s="30" t="s">
        <v>46</v>
      </c>
      <c r="E28" s="31" t="s">
        <v>41</v>
      </c>
    </row>
    <row r="29" spans="1:5" ht="12.75">
      <c r="A29" t="s">
        <v>48</v>
      </c>
      <c r="E29" s="29" t="s">
        <v>58</v>
      </c>
    </row>
    <row r="30" spans="1:18" ht="12.75" customHeight="1">
      <c r="A30" s="5" t="s">
        <v>37</v>
      </c>
      <c s="5"/>
      <c s="34" t="s">
        <v>23</v>
      </c>
      <c s="5"/>
      <c s="21" t="s">
        <v>108</v>
      </c>
      <c s="5"/>
      <c s="5"/>
      <c s="5"/>
      <c s="35">
        <f>0+Q30</f>
      </c>
      <c r="O30">
        <f>0+R30</f>
      </c>
      <c r="Q30">
        <f>0+I31+I35+I39+I43+I47+I51+I55+I59+I63+I67+I71+I75</f>
      </c>
      <c>
        <f>0+O31+O35+O39+O43+O47+O51+O55+O59+O63+O67+O71+O75</f>
      </c>
    </row>
    <row r="31" spans="1:16" ht="12.75">
      <c r="A31" s="18" t="s">
        <v>39</v>
      </c>
      <c s="23" t="s">
        <v>31</v>
      </c>
      <c s="23" t="s">
        <v>325</v>
      </c>
      <c s="18" t="s">
        <v>41</v>
      </c>
      <c s="24" t="s">
        <v>326</v>
      </c>
      <c s="25" t="s">
        <v>111</v>
      </c>
      <c s="26">
        <v>10.977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327</v>
      </c>
    </row>
    <row r="33" spans="1:5" ht="76.5">
      <c r="A33" s="30" t="s">
        <v>46</v>
      </c>
      <c r="E33" s="31" t="s">
        <v>404</v>
      </c>
    </row>
    <row r="34" spans="1:5" ht="25.5">
      <c r="A34" t="s">
        <v>48</v>
      </c>
      <c r="E34" s="29" t="s">
        <v>329</v>
      </c>
    </row>
    <row r="35" spans="1:16" ht="12.75">
      <c r="A35" s="18" t="s">
        <v>39</v>
      </c>
      <c s="23" t="s">
        <v>68</v>
      </c>
      <c s="23" t="s">
        <v>330</v>
      </c>
      <c s="18" t="s">
        <v>23</v>
      </c>
      <c s="24" t="s">
        <v>331</v>
      </c>
      <c s="25" t="s">
        <v>332</v>
      </c>
      <c s="26">
        <v>4.715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41</v>
      </c>
    </row>
    <row r="37" spans="1:5" ht="51">
      <c r="A37" s="30" t="s">
        <v>46</v>
      </c>
      <c r="E37" s="31" t="s">
        <v>405</v>
      </c>
    </row>
    <row r="38" spans="1:5" ht="25.5">
      <c r="A38" t="s">
        <v>48</v>
      </c>
      <c r="E38" s="29" t="s">
        <v>334</v>
      </c>
    </row>
    <row r="39" spans="1:16" ht="12.75">
      <c r="A39" s="18" t="s">
        <v>39</v>
      </c>
      <c s="23" t="s">
        <v>73</v>
      </c>
      <c s="23" t="s">
        <v>330</v>
      </c>
      <c s="18" t="s">
        <v>17</v>
      </c>
      <c s="24" t="s">
        <v>406</v>
      </c>
      <c s="25" t="s">
        <v>332</v>
      </c>
      <c s="26">
        <v>0.775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89.25">
      <c r="A41" s="30" t="s">
        <v>46</v>
      </c>
      <c r="E41" s="31" t="s">
        <v>407</v>
      </c>
    </row>
    <row r="42" spans="1:5" ht="25.5">
      <c r="A42" t="s">
        <v>48</v>
      </c>
      <c r="E42" s="29" t="s">
        <v>334</v>
      </c>
    </row>
    <row r="43" spans="1:16" ht="12.75">
      <c r="A43" s="18" t="s">
        <v>39</v>
      </c>
      <c s="23" t="s">
        <v>34</v>
      </c>
      <c s="23" t="s">
        <v>337</v>
      </c>
      <c s="18" t="s">
        <v>41</v>
      </c>
      <c s="24" t="s">
        <v>338</v>
      </c>
      <c s="25" t="s">
        <v>111</v>
      </c>
      <c s="26">
        <v>111.516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</v>
      </c>
    </row>
    <row r="45" spans="1:5" ht="191.25">
      <c r="A45" s="30" t="s">
        <v>46</v>
      </c>
      <c r="E45" s="31" t="s">
        <v>408</v>
      </c>
    </row>
    <row r="46" spans="1:5" ht="318.75">
      <c r="A46" t="s">
        <v>48</v>
      </c>
      <c r="E46" s="29" t="s">
        <v>340</v>
      </c>
    </row>
    <row r="47" spans="1:16" ht="12.75">
      <c r="A47" s="18" t="s">
        <v>39</v>
      </c>
      <c s="23" t="s">
        <v>36</v>
      </c>
      <c s="23" t="s">
        <v>341</v>
      </c>
      <c s="18" t="s">
        <v>23</v>
      </c>
      <c s="24" t="s">
        <v>342</v>
      </c>
      <c s="25" t="s">
        <v>332</v>
      </c>
      <c s="26">
        <v>36.4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41</v>
      </c>
    </row>
    <row r="49" spans="1:5" ht="89.25">
      <c r="A49" s="30" t="s">
        <v>46</v>
      </c>
      <c r="E49" s="31" t="s">
        <v>409</v>
      </c>
    </row>
    <row r="50" spans="1:5" ht="25.5">
      <c r="A50" t="s">
        <v>48</v>
      </c>
      <c r="E50" s="29" t="s">
        <v>334</v>
      </c>
    </row>
    <row r="51" spans="1:16" ht="12.75">
      <c r="A51" s="18" t="s">
        <v>39</v>
      </c>
      <c s="23" t="s">
        <v>91</v>
      </c>
      <c s="23" t="s">
        <v>341</v>
      </c>
      <c s="18" t="s">
        <v>17</v>
      </c>
      <c s="24" t="s">
        <v>344</v>
      </c>
      <c s="25" t="s">
        <v>332</v>
      </c>
      <c s="26">
        <v>775.2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41</v>
      </c>
    </row>
    <row r="53" spans="1:5" ht="191.25">
      <c r="A53" s="30" t="s">
        <v>46</v>
      </c>
      <c r="E53" s="31" t="s">
        <v>410</v>
      </c>
    </row>
    <row r="54" spans="1:5" ht="25.5">
      <c r="A54" t="s">
        <v>48</v>
      </c>
      <c r="E54" s="29" t="s">
        <v>334</v>
      </c>
    </row>
    <row r="55" spans="1:16" ht="12.75">
      <c r="A55" s="18" t="s">
        <v>39</v>
      </c>
      <c s="23" t="s">
        <v>165</v>
      </c>
      <c s="23" t="s">
        <v>171</v>
      </c>
      <c s="18" t="s">
        <v>23</v>
      </c>
      <c s="24" t="s">
        <v>346</v>
      </c>
      <c s="25" t="s">
        <v>111</v>
      </c>
      <c s="26">
        <v>72.8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41</v>
      </c>
    </row>
    <row r="57" spans="1:5" ht="12.75">
      <c r="A57" s="30" t="s">
        <v>46</v>
      </c>
      <c r="E57" s="31" t="s">
        <v>411</v>
      </c>
    </row>
    <row r="58" spans="1:5" ht="191.25">
      <c r="A58" t="s">
        <v>48</v>
      </c>
      <c r="E58" s="29" t="s">
        <v>174</v>
      </c>
    </row>
    <row r="59" spans="1:16" ht="25.5">
      <c r="A59" s="18" t="s">
        <v>39</v>
      </c>
      <c s="23" t="s">
        <v>170</v>
      </c>
      <c s="23" t="s">
        <v>171</v>
      </c>
      <c s="18" t="s">
        <v>17</v>
      </c>
      <c s="24" t="s">
        <v>348</v>
      </c>
      <c s="25" t="s">
        <v>111</v>
      </c>
      <c s="26">
        <v>38.72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41</v>
      </c>
    </row>
    <row r="61" spans="1:5" ht="51">
      <c r="A61" s="30" t="s">
        <v>46</v>
      </c>
      <c r="E61" s="31" t="s">
        <v>412</v>
      </c>
    </row>
    <row r="62" spans="1:5" ht="191.25">
      <c r="A62" t="s">
        <v>48</v>
      </c>
      <c r="E62" s="29" t="s">
        <v>174</v>
      </c>
    </row>
    <row r="63" spans="1:16" ht="12.75">
      <c r="A63" s="18" t="s">
        <v>39</v>
      </c>
      <c s="23" t="s">
        <v>219</v>
      </c>
      <c s="23" t="s">
        <v>350</v>
      </c>
      <c s="18" t="s">
        <v>41</v>
      </c>
      <c s="24" t="s">
        <v>351</v>
      </c>
      <c s="25" t="s">
        <v>111</v>
      </c>
      <c s="26">
        <v>72.712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352</v>
      </c>
    </row>
    <row r="65" spans="1:5" ht="409.5">
      <c r="A65" s="30" t="s">
        <v>46</v>
      </c>
      <c r="E65" s="31" t="s">
        <v>413</v>
      </c>
    </row>
    <row r="66" spans="1:5" ht="229.5">
      <c r="A66" t="s">
        <v>48</v>
      </c>
      <c r="E66" s="29" t="s">
        <v>354</v>
      </c>
    </row>
    <row r="67" spans="1:16" ht="12.75">
      <c r="A67" s="18" t="s">
        <v>39</v>
      </c>
      <c s="23" t="s">
        <v>224</v>
      </c>
      <c s="23" t="s">
        <v>355</v>
      </c>
      <c s="18" t="s">
        <v>41</v>
      </c>
      <c s="24" t="s">
        <v>414</v>
      </c>
      <c s="25" t="s">
        <v>87</v>
      </c>
      <c s="26">
        <v>15.4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415</v>
      </c>
    </row>
    <row r="69" spans="1:5" ht="63.75">
      <c r="A69" s="30" t="s">
        <v>46</v>
      </c>
      <c r="E69" s="31" t="s">
        <v>416</v>
      </c>
    </row>
    <row r="70" spans="1:5" ht="38.25">
      <c r="A70" t="s">
        <v>48</v>
      </c>
      <c r="E70" s="29" t="s">
        <v>359</v>
      </c>
    </row>
    <row r="71" spans="1:16" ht="12.75">
      <c r="A71" s="18" t="s">
        <v>39</v>
      </c>
      <c s="23" t="s">
        <v>226</v>
      </c>
      <c s="23" t="s">
        <v>360</v>
      </c>
      <c s="18" t="s">
        <v>41</v>
      </c>
      <c s="24" t="s">
        <v>361</v>
      </c>
      <c s="25" t="s">
        <v>87</v>
      </c>
      <c s="26">
        <v>47.058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41</v>
      </c>
    </row>
    <row r="73" spans="1:5" ht="140.25">
      <c r="A73" s="30" t="s">
        <v>46</v>
      </c>
      <c r="E73" s="31" t="s">
        <v>417</v>
      </c>
    </row>
    <row r="74" spans="1:5" ht="38.25">
      <c r="A74" t="s">
        <v>48</v>
      </c>
      <c r="E74" s="29" t="s">
        <v>359</v>
      </c>
    </row>
    <row r="75" spans="1:16" ht="12.75">
      <c r="A75" s="18" t="s">
        <v>39</v>
      </c>
      <c s="23" t="s">
        <v>231</v>
      </c>
      <c s="23" t="s">
        <v>364</v>
      </c>
      <c s="18" t="s">
        <v>41</v>
      </c>
      <c s="24" t="s">
        <v>365</v>
      </c>
      <c s="25" t="s">
        <v>87</v>
      </c>
      <c s="26">
        <v>47.06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418</v>
      </c>
    </row>
    <row r="77" spans="1:5" ht="38.25">
      <c r="A77" s="30" t="s">
        <v>46</v>
      </c>
      <c r="E77" s="31" t="s">
        <v>419</v>
      </c>
    </row>
    <row r="78" spans="1:5" ht="25.5">
      <c r="A78" t="s">
        <v>48</v>
      </c>
      <c r="E78" s="29" t="s">
        <v>366</v>
      </c>
    </row>
    <row r="79" spans="1:18" ht="12.75" customHeight="1">
      <c r="A79" s="5" t="s">
        <v>37</v>
      </c>
      <c s="5"/>
      <c s="34" t="s">
        <v>17</v>
      </c>
      <c s="5"/>
      <c s="21" t="s">
        <v>119</v>
      </c>
      <c s="5"/>
      <c s="5"/>
      <c s="5"/>
      <c s="35">
        <f>0+Q79</f>
      </c>
      <c r="O79">
        <f>0+R79</f>
      </c>
      <c r="Q79">
        <f>0+I80+I84+I88</f>
      </c>
      <c>
        <f>0+O80+O84+O88</f>
      </c>
    </row>
    <row r="80" spans="1:16" ht="12.75">
      <c r="A80" s="18" t="s">
        <v>39</v>
      </c>
      <c s="23" t="s">
        <v>236</v>
      </c>
      <c s="23" t="s">
        <v>420</v>
      </c>
      <c s="18" t="s">
        <v>41</v>
      </c>
      <c s="24" t="s">
        <v>421</v>
      </c>
      <c s="25" t="s">
        <v>111</v>
      </c>
      <c s="26">
        <v>2.88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422</v>
      </c>
    </row>
    <row r="82" spans="1:5" ht="76.5">
      <c r="A82" s="30" t="s">
        <v>46</v>
      </c>
      <c r="E82" s="31" t="s">
        <v>423</v>
      </c>
    </row>
    <row r="83" spans="1:5" ht="51">
      <c r="A83" t="s">
        <v>48</v>
      </c>
      <c r="E83" s="29" t="s">
        <v>424</v>
      </c>
    </row>
    <row r="84" spans="1:16" ht="12.75">
      <c r="A84" s="18" t="s">
        <v>39</v>
      </c>
      <c s="23" t="s">
        <v>372</v>
      </c>
      <c s="23" t="s">
        <v>425</v>
      </c>
      <c s="18" t="s">
        <v>41</v>
      </c>
      <c s="24" t="s">
        <v>426</v>
      </c>
      <c s="25" t="s">
        <v>111</v>
      </c>
      <c s="26">
        <v>13.068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41</v>
      </c>
    </row>
    <row r="86" spans="1:5" ht="51">
      <c r="A86" s="30" t="s">
        <v>46</v>
      </c>
      <c r="E86" s="31" t="s">
        <v>427</v>
      </c>
    </row>
    <row r="87" spans="1:5" ht="369.75">
      <c r="A87" t="s">
        <v>48</v>
      </c>
      <c r="E87" s="29" t="s">
        <v>428</v>
      </c>
    </row>
    <row r="88" spans="1:16" ht="12.75">
      <c r="A88" s="18" t="s">
        <v>39</v>
      </c>
      <c s="23" t="s">
        <v>375</v>
      </c>
      <c s="23" t="s">
        <v>429</v>
      </c>
      <c s="18" t="s">
        <v>41</v>
      </c>
      <c s="24" t="s">
        <v>430</v>
      </c>
      <c s="25" t="s">
        <v>104</v>
      </c>
      <c s="26">
        <v>1.307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41</v>
      </c>
    </row>
    <row r="90" spans="1:5" ht="38.25">
      <c r="A90" s="30" t="s">
        <v>46</v>
      </c>
      <c r="E90" s="31" t="s">
        <v>431</v>
      </c>
    </row>
    <row r="91" spans="1:5" ht="267.75">
      <c r="A91" t="s">
        <v>48</v>
      </c>
      <c r="E91" s="29" t="s">
        <v>432</v>
      </c>
    </row>
    <row r="92" spans="1:18" ht="12.75" customHeight="1">
      <c r="A92" s="5" t="s">
        <v>37</v>
      </c>
      <c s="5"/>
      <c s="34" t="s">
        <v>16</v>
      </c>
      <c s="5"/>
      <c s="21" t="s">
        <v>381</v>
      </c>
      <c s="5"/>
      <c s="5"/>
      <c s="5"/>
      <c s="35">
        <f>0+Q92</f>
      </c>
      <c r="O92">
        <f>0+R92</f>
      </c>
      <c r="Q92">
        <f>0+I93+I97+I101</f>
      </c>
      <c>
        <f>0+O93+O97+O101</f>
      </c>
    </row>
    <row r="93" spans="1:16" ht="12.75">
      <c r="A93" s="18" t="s">
        <v>39</v>
      </c>
      <c s="23" t="s">
        <v>382</v>
      </c>
      <c s="23" t="s">
        <v>433</v>
      </c>
      <c s="18" t="s">
        <v>41</v>
      </c>
      <c s="24" t="s">
        <v>434</v>
      </c>
      <c s="25" t="s">
        <v>111</v>
      </c>
      <c s="26">
        <v>15.444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435</v>
      </c>
    </row>
    <row r="95" spans="1:5" ht="51">
      <c r="A95" s="30" t="s">
        <v>46</v>
      </c>
      <c r="E95" s="31" t="s">
        <v>436</v>
      </c>
    </row>
    <row r="96" spans="1:5" ht="369.75">
      <c r="A96" t="s">
        <v>48</v>
      </c>
      <c r="E96" s="29" t="s">
        <v>437</v>
      </c>
    </row>
    <row r="97" spans="1:16" ht="12.75">
      <c r="A97" s="18" t="s">
        <v>39</v>
      </c>
      <c s="23" t="s">
        <v>388</v>
      </c>
      <c s="23" t="s">
        <v>438</v>
      </c>
      <c s="18" t="s">
        <v>41</v>
      </c>
      <c s="24" t="s">
        <v>439</v>
      </c>
      <c s="25" t="s">
        <v>104</v>
      </c>
      <c s="26">
        <v>1.544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41</v>
      </c>
    </row>
    <row r="99" spans="1:5" ht="38.25">
      <c r="A99" s="30" t="s">
        <v>46</v>
      </c>
      <c r="E99" s="31" t="s">
        <v>440</v>
      </c>
    </row>
    <row r="100" spans="1:5" ht="267.75">
      <c r="A100" t="s">
        <v>48</v>
      </c>
      <c r="E100" s="29" t="s">
        <v>441</v>
      </c>
    </row>
    <row r="101" spans="1:16" ht="12.75">
      <c r="A101" s="18" t="s">
        <v>39</v>
      </c>
      <c s="23" t="s">
        <v>393</v>
      </c>
      <c s="23" t="s">
        <v>442</v>
      </c>
      <c s="18" t="s">
        <v>41</v>
      </c>
      <c s="24" t="s">
        <v>443</v>
      </c>
      <c s="25" t="s">
        <v>104</v>
      </c>
      <c s="26">
        <v>0.12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25.5">
      <c r="A102" s="28" t="s">
        <v>44</v>
      </c>
      <c r="E102" s="29" t="s">
        <v>444</v>
      </c>
    </row>
    <row r="103" spans="1:5" ht="25.5">
      <c r="A103" s="30" t="s">
        <v>46</v>
      </c>
      <c r="E103" s="31" t="s">
        <v>445</v>
      </c>
    </row>
    <row r="104" spans="1:5" ht="51">
      <c r="A104" t="s">
        <v>48</v>
      </c>
      <c r="E104" s="29" t="s">
        <v>446</v>
      </c>
    </row>
    <row r="105" spans="1:18" ht="12.75" customHeight="1">
      <c r="A105" s="5" t="s">
        <v>37</v>
      </c>
      <c s="5"/>
      <c s="34" t="s">
        <v>27</v>
      </c>
      <c s="5"/>
      <c s="21" t="s">
        <v>387</v>
      </c>
      <c s="5"/>
      <c s="5"/>
      <c s="5"/>
      <c s="35">
        <f>0+Q105</f>
      </c>
      <c r="O105">
        <f>0+R105</f>
      </c>
      <c r="Q105">
        <f>0+I106+I110</f>
      </c>
      <c>
        <f>0+O106+O110</f>
      </c>
    </row>
    <row r="106" spans="1:16" ht="12.75">
      <c r="A106" s="18" t="s">
        <v>39</v>
      </c>
      <c s="23" t="s">
        <v>447</v>
      </c>
      <c s="23" t="s">
        <v>448</v>
      </c>
      <c s="18" t="s">
        <v>41</v>
      </c>
      <c s="24" t="s">
        <v>449</v>
      </c>
      <c s="25" t="s">
        <v>111</v>
      </c>
      <c s="26">
        <v>6.185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25.5">
      <c r="A107" s="28" t="s">
        <v>44</v>
      </c>
      <c r="E107" s="29" t="s">
        <v>450</v>
      </c>
    </row>
    <row r="108" spans="1:5" ht="102">
      <c r="A108" s="30" t="s">
        <v>46</v>
      </c>
      <c r="E108" s="31" t="s">
        <v>451</v>
      </c>
    </row>
    <row r="109" spans="1:5" ht="369.75">
      <c r="A109" t="s">
        <v>48</v>
      </c>
      <c r="E109" s="29" t="s">
        <v>452</v>
      </c>
    </row>
    <row r="110" spans="1:16" ht="12.75">
      <c r="A110" s="18" t="s">
        <v>39</v>
      </c>
      <c s="23" t="s">
        <v>453</v>
      </c>
      <c s="23" t="s">
        <v>454</v>
      </c>
      <c s="18" t="s">
        <v>41</v>
      </c>
      <c s="24" t="s">
        <v>455</v>
      </c>
      <c s="25" t="s">
        <v>111</v>
      </c>
      <c s="26">
        <v>4.752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44</v>
      </c>
      <c r="E111" s="29" t="s">
        <v>456</v>
      </c>
    </row>
    <row r="112" spans="1:5" ht="38.25">
      <c r="A112" s="30" t="s">
        <v>46</v>
      </c>
      <c r="E112" s="31" t="s">
        <v>457</v>
      </c>
    </row>
    <row r="113" spans="1:5" ht="369.75">
      <c r="A113" t="s">
        <v>48</v>
      </c>
      <c r="E113" s="29" t="s">
        <v>452</v>
      </c>
    </row>
    <row r="114" spans="1:18" ht="12.75" customHeight="1">
      <c r="A114" s="5" t="s">
        <v>37</v>
      </c>
      <c s="5"/>
      <c s="34" t="s">
        <v>68</v>
      </c>
      <c s="5"/>
      <c s="21" t="s">
        <v>84</v>
      </c>
      <c s="5"/>
      <c s="5"/>
      <c s="5"/>
      <c s="35">
        <f>0+Q114</f>
      </c>
      <c r="O114">
        <f>0+R114</f>
      </c>
      <c r="Q114">
        <f>0+I115+I119+I123+I127</f>
      </c>
      <c>
        <f>0+O115+O119+O123+O127</f>
      </c>
    </row>
    <row r="115" spans="1:16" ht="12.75">
      <c r="A115" s="18" t="s">
        <v>39</v>
      </c>
      <c s="23" t="s">
        <v>458</v>
      </c>
      <c s="23" t="s">
        <v>459</v>
      </c>
      <c s="18" t="s">
        <v>41</v>
      </c>
      <c s="24" t="s">
        <v>460</v>
      </c>
      <c s="25" t="s">
        <v>87</v>
      </c>
      <c s="26">
        <v>392.04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44</v>
      </c>
      <c r="E116" s="29" t="s">
        <v>41</v>
      </c>
    </row>
    <row r="117" spans="1:5" ht="191.25">
      <c r="A117" s="30" t="s">
        <v>46</v>
      </c>
      <c r="E117" s="31" t="s">
        <v>461</v>
      </c>
    </row>
    <row r="118" spans="1:5" ht="191.25">
      <c r="A118" t="s">
        <v>48</v>
      </c>
      <c r="E118" s="29" t="s">
        <v>462</v>
      </c>
    </row>
    <row r="119" spans="1:16" ht="12.75">
      <c r="A119" s="18" t="s">
        <v>39</v>
      </c>
      <c s="23" t="s">
        <v>463</v>
      </c>
      <c s="23" t="s">
        <v>464</v>
      </c>
      <c s="18" t="s">
        <v>41</v>
      </c>
      <c s="24" t="s">
        <v>465</v>
      </c>
      <c s="25" t="s">
        <v>87</v>
      </c>
      <c s="26">
        <v>137.214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25.5">
      <c r="A120" s="28" t="s">
        <v>44</v>
      </c>
      <c r="E120" s="29" t="s">
        <v>466</v>
      </c>
    </row>
    <row r="121" spans="1:5" ht="38.25">
      <c r="A121" s="30" t="s">
        <v>46</v>
      </c>
      <c r="E121" s="31" t="s">
        <v>467</v>
      </c>
    </row>
    <row r="122" spans="1:5" ht="38.25">
      <c r="A122" t="s">
        <v>48</v>
      </c>
      <c r="E122" s="29" t="s">
        <v>468</v>
      </c>
    </row>
    <row r="123" spans="1:16" ht="12.75">
      <c r="A123" s="18" t="s">
        <v>39</v>
      </c>
      <c s="23" t="s">
        <v>469</v>
      </c>
      <c s="23" t="s">
        <v>470</v>
      </c>
      <c s="18" t="s">
        <v>41</v>
      </c>
      <c s="24" t="s">
        <v>471</v>
      </c>
      <c s="25" t="s">
        <v>87</v>
      </c>
      <c s="26">
        <v>60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44</v>
      </c>
      <c r="E124" s="29" t="s">
        <v>41</v>
      </c>
    </row>
    <row r="125" spans="1:5" ht="51">
      <c r="A125" s="30" t="s">
        <v>46</v>
      </c>
      <c r="E125" s="31" t="s">
        <v>472</v>
      </c>
    </row>
    <row r="126" spans="1:5" ht="89.25">
      <c r="A126" t="s">
        <v>48</v>
      </c>
      <c r="E126" s="29" t="s">
        <v>473</v>
      </c>
    </row>
    <row r="127" spans="1:16" ht="12.75">
      <c r="A127" s="18" t="s">
        <v>39</v>
      </c>
      <c s="23" t="s">
        <v>474</v>
      </c>
      <c s="23" t="s">
        <v>475</v>
      </c>
      <c s="18" t="s">
        <v>41</v>
      </c>
      <c s="24" t="s">
        <v>476</v>
      </c>
      <c s="25" t="s">
        <v>87</v>
      </c>
      <c s="26">
        <v>39.9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44</v>
      </c>
      <c r="E128" s="29" t="s">
        <v>477</v>
      </c>
    </row>
    <row r="129" spans="1:5" ht="114.75">
      <c r="A129" s="30" t="s">
        <v>46</v>
      </c>
      <c r="E129" s="31" t="s">
        <v>478</v>
      </c>
    </row>
    <row r="130" spans="1:5" ht="51">
      <c r="A130" t="s">
        <v>48</v>
      </c>
      <c r="E130" s="29" t="s">
        <v>479</v>
      </c>
    </row>
    <row r="131" spans="1:18" ht="12.75" customHeight="1">
      <c r="A131" s="5" t="s">
        <v>37</v>
      </c>
      <c s="5"/>
      <c s="34" t="s">
        <v>73</v>
      </c>
      <c s="5"/>
      <c s="21" t="s">
        <v>480</v>
      </c>
      <c s="5"/>
      <c s="5"/>
      <c s="5"/>
      <c s="35">
        <f>0+Q131</f>
      </c>
      <c r="O131">
        <f>0+R131</f>
      </c>
      <c r="Q131">
        <f>0+I132</f>
      </c>
      <c>
        <f>0+O132</f>
      </c>
    </row>
    <row r="132" spans="1:16" ht="12.75">
      <c r="A132" s="18" t="s">
        <v>39</v>
      </c>
      <c s="23" t="s">
        <v>481</v>
      </c>
      <c s="23" t="s">
        <v>482</v>
      </c>
      <c s="18" t="s">
        <v>41</v>
      </c>
      <c s="24" t="s">
        <v>483</v>
      </c>
      <c s="25" t="s">
        <v>94</v>
      </c>
      <c s="26">
        <v>43.6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25.5">
      <c r="A133" s="28" t="s">
        <v>44</v>
      </c>
      <c r="E133" s="29" t="s">
        <v>484</v>
      </c>
    </row>
    <row r="134" spans="1:5" ht="38.25">
      <c r="A134" s="30" t="s">
        <v>46</v>
      </c>
      <c r="E134" s="31" t="s">
        <v>485</v>
      </c>
    </row>
    <row r="135" spans="1:5" ht="242.25">
      <c r="A135" t="s">
        <v>48</v>
      </c>
      <c r="E135" s="29" t="s">
        <v>486</v>
      </c>
    </row>
    <row r="136" spans="1:18" ht="12.75" customHeight="1">
      <c r="A136" s="5" t="s">
        <v>37</v>
      </c>
      <c s="5"/>
      <c s="34" t="s">
        <v>34</v>
      </c>
      <c s="5"/>
      <c s="21" t="s">
        <v>90</v>
      </c>
      <c s="5"/>
      <c s="5"/>
      <c s="5"/>
      <c s="35">
        <f>0+Q136</f>
      </c>
      <c r="O136">
        <f>0+R136</f>
      </c>
      <c r="Q136">
        <f>0+I137</f>
      </c>
      <c>
        <f>0+O137</f>
      </c>
    </row>
    <row r="137" spans="1:16" ht="12.75">
      <c r="A137" s="18" t="s">
        <v>39</v>
      </c>
      <c s="23" t="s">
        <v>487</v>
      </c>
      <c s="23" t="s">
        <v>488</v>
      </c>
      <c s="18" t="s">
        <v>41</v>
      </c>
      <c s="24" t="s">
        <v>489</v>
      </c>
      <c s="25" t="s">
        <v>94</v>
      </c>
      <c s="26">
        <v>41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44</v>
      </c>
      <c r="E138" s="29" t="s">
        <v>41</v>
      </c>
    </row>
    <row r="139" spans="1:5" ht="25.5">
      <c r="A139" s="30" t="s">
        <v>46</v>
      </c>
      <c r="E139" s="31" t="s">
        <v>490</v>
      </c>
    </row>
    <row r="140" spans="1:5" ht="114.75">
      <c r="A140" t="s">
        <v>48</v>
      </c>
      <c r="E140" s="29" t="s">
        <v>491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492</v>
      </c>
      <c s="36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492</v>
      </c>
      <c s="5"/>
      <c s="14" t="s">
        <v>493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494</v>
      </c>
      <c s="18" t="s">
        <v>495</v>
      </c>
      <c s="24" t="s">
        <v>496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44</v>
      </c>
      <c r="E11" s="29" t="s">
        <v>497</v>
      </c>
    </row>
    <row r="12" spans="1:5" ht="25.5">
      <c r="A12" s="30" t="s">
        <v>46</v>
      </c>
      <c r="E12" s="31" t="s">
        <v>497</v>
      </c>
    </row>
    <row r="13" spans="1:5" ht="12.75">
      <c r="A13" t="s">
        <v>48</v>
      </c>
      <c r="E13" s="29" t="s">
        <v>41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0+O10+O15+O24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100</v>
      </c>
      <c s="36">
        <f>0+I10+I15+I24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97</v>
      </c>
      <c s="1"/>
      <c s="10" t="s">
        <v>98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99</v>
      </c>
      <c s="12" t="s">
        <v>12</v>
      </c>
      <c s="13" t="s">
        <v>100</v>
      </c>
      <c s="5"/>
      <c s="14" t="s">
        <v>101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102</v>
      </c>
      <c s="18" t="s">
        <v>41</v>
      </c>
      <c s="24" t="s">
        <v>103</v>
      </c>
      <c s="25" t="s">
        <v>104</v>
      </c>
      <c s="26">
        <v>732.996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25.5">
      <c r="A12" s="28" t="s">
        <v>44</v>
      </c>
      <c r="E12" s="29" t="s">
        <v>105</v>
      </c>
    </row>
    <row r="13" spans="1:5" ht="12.75">
      <c r="A13" s="30" t="s">
        <v>46</v>
      </c>
      <c r="E13" s="31" t="s">
        <v>106</v>
      </c>
    </row>
    <row r="14" spans="1:5" ht="25.5">
      <c r="A14" t="s">
        <v>48</v>
      </c>
      <c r="E14" s="29" t="s">
        <v>107</v>
      </c>
    </row>
    <row r="15" spans="1:18" ht="12.75" customHeight="1">
      <c r="A15" s="5" t="s">
        <v>37</v>
      </c>
      <c s="5"/>
      <c s="34" t="s">
        <v>23</v>
      </c>
      <c s="5"/>
      <c s="21" t="s">
        <v>108</v>
      </c>
      <c s="5"/>
      <c s="5"/>
      <c s="5"/>
      <c s="35">
        <f>0+Q15</f>
      </c>
      <c r="O15">
        <f>0+R15</f>
      </c>
      <c r="Q15">
        <f>0+I16+I20</f>
      </c>
      <c>
        <f>0+O16+O20</f>
      </c>
    </row>
    <row r="16" spans="1:16" ht="25.5">
      <c r="A16" s="18" t="s">
        <v>39</v>
      </c>
      <c s="23" t="s">
        <v>17</v>
      </c>
      <c s="23" t="s">
        <v>109</v>
      </c>
      <c s="18" t="s">
        <v>41</v>
      </c>
      <c s="24" t="s">
        <v>110</v>
      </c>
      <c s="25" t="s">
        <v>111</v>
      </c>
      <c s="26">
        <v>407.22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12.75">
      <c r="A17" s="28" t="s">
        <v>44</v>
      </c>
      <c r="E17" s="29" t="s">
        <v>41</v>
      </c>
    </row>
    <row r="18" spans="1:5" ht="63.75">
      <c r="A18" s="30" t="s">
        <v>46</v>
      </c>
      <c r="E18" s="31" t="s">
        <v>112</v>
      </c>
    </row>
    <row r="19" spans="1:5" ht="369.75">
      <c r="A19" t="s">
        <v>48</v>
      </c>
      <c r="E19" s="29" t="s">
        <v>113</v>
      </c>
    </row>
    <row r="20" spans="1:16" ht="25.5">
      <c r="A20" s="18" t="s">
        <v>39</v>
      </c>
      <c s="23" t="s">
        <v>16</v>
      </c>
      <c s="23" t="s">
        <v>114</v>
      </c>
      <c s="18" t="s">
        <v>41</v>
      </c>
      <c s="24" t="s">
        <v>115</v>
      </c>
      <c s="25" t="s">
        <v>111</v>
      </c>
      <c s="26">
        <v>407.22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116</v>
      </c>
    </row>
    <row r="22" spans="1:5" ht="102">
      <c r="A22" s="30" t="s">
        <v>46</v>
      </c>
      <c r="E22" s="31" t="s">
        <v>117</v>
      </c>
    </row>
    <row r="23" spans="1:5" ht="280.5">
      <c r="A23" t="s">
        <v>48</v>
      </c>
      <c r="E23" s="29" t="s">
        <v>118</v>
      </c>
    </row>
    <row r="24" spans="1:18" ht="12.75" customHeight="1">
      <c r="A24" s="5" t="s">
        <v>37</v>
      </c>
      <c s="5"/>
      <c s="34" t="s">
        <v>17</v>
      </c>
      <c s="5"/>
      <c s="21" t="s">
        <v>119</v>
      </c>
      <c s="5"/>
      <c s="5"/>
      <c s="5"/>
      <c s="35">
        <f>0+Q24</f>
      </c>
      <c r="O24">
        <f>0+R24</f>
      </c>
      <c r="Q24">
        <f>0+I25</f>
      </c>
      <c>
        <f>0+O25</f>
      </c>
    </row>
    <row r="25" spans="1:16" ht="12.75">
      <c r="A25" s="18" t="s">
        <v>39</v>
      </c>
      <c s="23" t="s">
        <v>27</v>
      </c>
      <c s="23" t="s">
        <v>120</v>
      </c>
      <c s="18" t="s">
        <v>41</v>
      </c>
      <c s="24" t="s">
        <v>121</v>
      </c>
      <c s="25" t="s">
        <v>87</v>
      </c>
      <c s="26">
        <v>1234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44</v>
      </c>
      <c r="E26" s="29" t="s">
        <v>122</v>
      </c>
    </row>
    <row r="27" spans="1:5" ht="51">
      <c r="A27" s="30" t="s">
        <v>46</v>
      </c>
      <c r="E27" s="31" t="s">
        <v>123</v>
      </c>
    </row>
    <row r="28" spans="1:5" ht="102">
      <c r="A28" t="s">
        <v>48</v>
      </c>
      <c r="E28" s="29" t="s">
        <v>124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0+O10+O27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127</v>
      </c>
      <c s="36">
        <f>0+I10+I27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125</v>
      </c>
      <c s="1"/>
      <c s="10" t="s">
        <v>126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99</v>
      </c>
      <c s="12" t="s">
        <v>12</v>
      </c>
      <c s="13" t="s">
        <v>127</v>
      </c>
      <c s="5"/>
      <c s="14" t="s">
        <v>128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0+I11+I15+I19+I23</f>
      </c>
      <c>
        <f>0+O11+O15+O19+O23</f>
      </c>
    </row>
    <row r="11" spans="1:16" ht="12.75">
      <c r="A11" s="18" t="s">
        <v>39</v>
      </c>
      <c s="23" t="s">
        <v>23</v>
      </c>
      <c s="23" t="s">
        <v>102</v>
      </c>
      <c s="18" t="s">
        <v>41</v>
      </c>
      <c s="24" t="s">
        <v>103</v>
      </c>
      <c s="25" t="s">
        <v>104</v>
      </c>
      <c s="26">
        <v>109.44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25.5">
      <c r="A12" s="28" t="s">
        <v>44</v>
      </c>
      <c r="E12" s="29" t="s">
        <v>129</v>
      </c>
    </row>
    <row r="13" spans="1:5" ht="38.25">
      <c r="A13" s="30" t="s">
        <v>46</v>
      </c>
      <c r="E13" s="31" t="s">
        <v>130</v>
      </c>
    </row>
    <row r="14" spans="1:5" ht="25.5">
      <c r="A14" t="s">
        <v>48</v>
      </c>
      <c r="E14" s="29" t="s">
        <v>107</v>
      </c>
    </row>
    <row r="15" spans="1:16" ht="12.75">
      <c r="A15" s="18" t="s">
        <v>39</v>
      </c>
      <c s="23" t="s">
        <v>17</v>
      </c>
      <c s="23" t="s">
        <v>131</v>
      </c>
      <c s="18" t="s">
        <v>41</v>
      </c>
      <c s="24" t="s">
        <v>132</v>
      </c>
      <c s="25" t="s">
        <v>104</v>
      </c>
      <c s="26">
        <v>151.5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25.5">
      <c r="A16" s="28" t="s">
        <v>44</v>
      </c>
      <c r="E16" s="29" t="s">
        <v>133</v>
      </c>
    </row>
    <row r="17" spans="1:5" ht="12.75">
      <c r="A17" s="30" t="s">
        <v>46</v>
      </c>
      <c r="E17" s="31" t="s">
        <v>134</v>
      </c>
    </row>
    <row r="18" spans="1:5" ht="25.5">
      <c r="A18" t="s">
        <v>48</v>
      </c>
      <c r="E18" s="29" t="s">
        <v>107</v>
      </c>
    </row>
    <row r="19" spans="1:16" ht="12.75">
      <c r="A19" s="18" t="s">
        <v>39</v>
      </c>
      <c s="23" t="s">
        <v>16</v>
      </c>
      <c s="23" t="s">
        <v>135</v>
      </c>
      <c s="18" t="s">
        <v>41</v>
      </c>
      <c s="24" t="s">
        <v>136</v>
      </c>
      <c s="25" t="s">
        <v>104</v>
      </c>
      <c s="26">
        <v>40.013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137</v>
      </c>
    </row>
    <row r="21" spans="1:5" ht="76.5">
      <c r="A21" s="30" t="s">
        <v>46</v>
      </c>
      <c r="E21" s="31" t="s">
        <v>138</v>
      </c>
    </row>
    <row r="22" spans="1:5" ht="25.5">
      <c r="A22" t="s">
        <v>48</v>
      </c>
      <c r="E22" s="29" t="s">
        <v>107</v>
      </c>
    </row>
    <row r="23" spans="1:16" ht="12.75">
      <c r="A23" s="18" t="s">
        <v>39</v>
      </c>
      <c s="23" t="s">
        <v>27</v>
      </c>
      <c s="23" t="s">
        <v>135</v>
      </c>
      <c s="18" t="s">
        <v>17</v>
      </c>
      <c s="24" t="s">
        <v>136</v>
      </c>
      <c s="25" t="s">
        <v>104</v>
      </c>
      <c s="26">
        <v>5.8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25.5">
      <c r="A24" s="28" t="s">
        <v>44</v>
      </c>
      <c r="E24" s="29" t="s">
        <v>139</v>
      </c>
    </row>
    <row r="25" spans="1:5" ht="51">
      <c r="A25" s="30" t="s">
        <v>46</v>
      </c>
      <c r="E25" s="31" t="s">
        <v>140</v>
      </c>
    </row>
    <row r="26" spans="1:5" ht="25.5">
      <c r="A26" t="s">
        <v>48</v>
      </c>
      <c r="E26" s="29" t="s">
        <v>107</v>
      </c>
    </row>
    <row r="27" spans="1:18" ht="12.75" customHeight="1">
      <c r="A27" s="5" t="s">
        <v>37</v>
      </c>
      <c s="5"/>
      <c s="34" t="s">
        <v>23</v>
      </c>
      <c s="5"/>
      <c s="21" t="s">
        <v>108</v>
      </c>
      <c s="5"/>
      <c s="5"/>
      <c s="5"/>
      <c s="35">
        <f>0+Q27</f>
      </c>
      <c r="O27">
        <f>0+R27</f>
      </c>
      <c r="Q27">
        <f>0+I28+I32+I36+I40+I44+I48+I52+I56+I60</f>
      </c>
      <c>
        <f>0+O28+O32+O36+O40+O44+O48+O52+O56+O60</f>
      </c>
    </row>
    <row r="28" spans="1:16" ht="12.75">
      <c r="A28" s="18" t="s">
        <v>39</v>
      </c>
      <c s="23" t="s">
        <v>29</v>
      </c>
      <c s="23" t="s">
        <v>141</v>
      </c>
      <c s="18" t="s">
        <v>41</v>
      </c>
      <c s="24" t="s">
        <v>142</v>
      </c>
      <c s="25" t="s">
        <v>87</v>
      </c>
      <c s="26">
        <v>608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41</v>
      </c>
    </row>
    <row r="30" spans="1:5" ht="51">
      <c r="A30" s="30" t="s">
        <v>46</v>
      </c>
      <c r="E30" s="31" t="s">
        <v>143</v>
      </c>
    </row>
    <row r="31" spans="1:5" ht="12.75">
      <c r="A31" t="s">
        <v>48</v>
      </c>
      <c r="E31" s="29" t="s">
        <v>144</v>
      </c>
    </row>
    <row r="32" spans="1:16" ht="25.5">
      <c r="A32" s="18" t="s">
        <v>39</v>
      </c>
      <c s="23" t="s">
        <v>31</v>
      </c>
      <c s="23" t="s">
        <v>145</v>
      </c>
      <c s="18" t="s">
        <v>41</v>
      </c>
      <c s="24" t="s">
        <v>146</v>
      </c>
      <c s="25" t="s">
        <v>111</v>
      </c>
      <c s="26">
        <v>2.9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44</v>
      </c>
      <c r="E33" s="29" t="s">
        <v>41</v>
      </c>
    </row>
    <row r="34" spans="1:5" ht="12.75">
      <c r="A34" s="30" t="s">
        <v>46</v>
      </c>
      <c r="E34" s="31" t="s">
        <v>147</v>
      </c>
    </row>
    <row r="35" spans="1:5" ht="63.75">
      <c r="A35" t="s">
        <v>48</v>
      </c>
      <c r="E35" s="29" t="s">
        <v>148</v>
      </c>
    </row>
    <row r="36" spans="1:16" ht="25.5">
      <c r="A36" s="18" t="s">
        <v>39</v>
      </c>
      <c s="23" t="s">
        <v>68</v>
      </c>
      <c s="23" t="s">
        <v>149</v>
      </c>
      <c s="18" t="s">
        <v>41</v>
      </c>
      <c s="24" t="s">
        <v>150</v>
      </c>
      <c s="25" t="s">
        <v>111</v>
      </c>
      <c s="26">
        <v>2.4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44</v>
      </c>
      <c r="E37" s="29" t="s">
        <v>41</v>
      </c>
    </row>
    <row r="38" spans="1:5" ht="12.75">
      <c r="A38" s="30" t="s">
        <v>46</v>
      </c>
      <c r="E38" s="31" t="s">
        <v>151</v>
      </c>
    </row>
    <row r="39" spans="1:5" ht="63.75">
      <c r="A39" t="s">
        <v>48</v>
      </c>
      <c r="E39" s="29" t="s">
        <v>148</v>
      </c>
    </row>
    <row r="40" spans="1:16" ht="25.5">
      <c r="A40" s="18" t="s">
        <v>39</v>
      </c>
      <c s="23" t="s">
        <v>73</v>
      </c>
      <c s="23" t="s">
        <v>152</v>
      </c>
      <c s="18" t="s">
        <v>41</v>
      </c>
      <c s="24" t="s">
        <v>153</v>
      </c>
      <c s="25" t="s">
        <v>111</v>
      </c>
      <c s="26">
        <v>15.6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44</v>
      </c>
      <c r="E41" s="29" t="s">
        <v>41</v>
      </c>
    </row>
    <row r="42" spans="1:5" ht="63.75">
      <c r="A42" s="30" t="s">
        <v>46</v>
      </c>
      <c r="E42" s="31" t="s">
        <v>154</v>
      </c>
    </row>
    <row r="43" spans="1:5" ht="63.75">
      <c r="A43" t="s">
        <v>48</v>
      </c>
      <c r="E43" s="29" t="s">
        <v>148</v>
      </c>
    </row>
    <row r="44" spans="1:16" ht="25.5">
      <c r="A44" s="18" t="s">
        <v>39</v>
      </c>
      <c s="23" t="s">
        <v>34</v>
      </c>
      <c s="23" t="s">
        <v>155</v>
      </c>
      <c s="18" t="s">
        <v>41</v>
      </c>
      <c s="24" t="s">
        <v>156</v>
      </c>
      <c s="25" t="s">
        <v>111</v>
      </c>
      <c s="26">
        <v>75.75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44</v>
      </c>
      <c r="E45" s="29" t="s">
        <v>41</v>
      </c>
    </row>
    <row r="46" spans="1:5" ht="114.75">
      <c r="A46" s="30" t="s">
        <v>46</v>
      </c>
      <c r="E46" s="31" t="s">
        <v>157</v>
      </c>
    </row>
    <row r="47" spans="1:5" ht="63.75">
      <c r="A47" t="s">
        <v>48</v>
      </c>
      <c r="E47" s="29" t="s">
        <v>158</v>
      </c>
    </row>
    <row r="48" spans="1:16" ht="25.5">
      <c r="A48" s="18" t="s">
        <v>39</v>
      </c>
      <c s="23" t="s">
        <v>36</v>
      </c>
      <c s="23" t="s">
        <v>159</v>
      </c>
      <c s="18" t="s">
        <v>41</v>
      </c>
      <c s="24" t="s">
        <v>160</v>
      </c>
      <c s="25" t="s">
        <v>111</v>
      </c>
      <c s="26">
        <v>10.23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41</v>
      </c>
    </row>
    <row r="50" spans="1:5" ht="25.5">
      <c r="A50" s="30" t="s">
        <v>46</v>
      </c>
      <c r="E50" s="31" t="s">
        <v>161</v>
      </c>
    </row>
    <row r="51" spans="1:5" ht="63.75">
      <c r="A51" t="s">
        <v>48</v>
      </c>
      <c r="E51" s="29" t="s">
        <v>148</v>
      </c>
    </row>
    <row r="52" spans="1:16" ht="12.75">
      <c r="A52" s="18" t="s">
        <v>39</v>
      </c>
      <c s="23" t="s">
        <v>91</v>
      </c>
      <c s="23" t="s">
        <v>162</v>
      </c>
      <c s="18" t="s">
        <v>41</v>
      </c>
      <c s="24" t="s">
        <v>163</v>
      </c>
      <c s="25" t="s">
        <v>94</v>
      </c>
      <c s="26">
        <v>9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41</v>
      </c>
    </row>
    <row r="54" spans="1:5" ht="12.75">
      <c r="A54" s="30" t="s">
        <v>46</v>
      </c>
      <c r="E54" s="31" t="s">
        <v>164</v>
      </c>
    </row>
    <row r="55" spans="1:5" ht="63.75">
      <c r="A55" t="s">
        <v>48</v>
      </c>
      <c r="E55" s="29" t="s">
        <v>148</v>
      </c>
    </row>
    <row r="56" spans="1:16" ht="12.75">
      <c r="A56" s="18" t="s">
        <v>39</v>
      </c>
      <c s="23" t="s">
        <v>165</v>
      </c>
      <c s="23" t="s">
        <v>166</v>
      </c>
      <c s="18" t="s">
        <v>41</v>
      </c>
      <c s="24" t="s">
        <v>167</v>
      </c>
      <c s="25" t="s">
        <v>111</v>
      </c>
      <c s="26">
        <v>60.8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41</v>
      </c>
    </row>
    <row r="58" spans="1:5" ht="63.75">
      <c r="A58" s="30" t="s">
        <v>46</v>
      </c>
      <c r="E58" s="31" t="s">
        <v>168</v>
      </c>
    </row>
    <row r="59" spans="1:5" ht="25.5">
      <c r="A59" t="s">
        <v>48</v>
      </c>
      <c r="E59" s="29" t="s">
        <v>169</v>
      </c>
    </row>
    <row r="60" spans="1:16" ht="12.75">
      <c r="A60" s="18" t="s">
        <v>39</v>
      </c>
      <c s="23" t="s">
        <v>170</v>
      </c>
      <c s="23" t="s">
        <v>171</v>
      </c>
      <c s="18" t="s">
        <v>41</v>
      </c>
      <c s="24" t="s">
        <v>172</v>
      </c>
      <c s="25" t="s">
        <v>111</v>
      </c>
      <c s="26">
        <v>75.75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44</v>
      </c>
      <c r="E61" s="29" t="s">
        <v>41</v>
      </c>
    </row>
    <row r="62" spans="1:5" ht="76.5">
      <c r="A62" s="30" t="s">
        <v>46</v>
      </c>
      <c r="E62" s="31" t="s">
        <v>173</v>
      </c>
    </row>
    <row r="63" spans="1:5" ht="191.25">
      <c r="A63" t="s">
        <v>48</v>
      </c>
      <c r="E63" s="29" t="s">
        <v>174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0+O11+O16+O29+O34+O67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175</v>
      </c>
      <c s="36">
        <f>0+I11+I16+I29+I34+I67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125</v>
      </c>
      <c s="1"/>
      <c s="10" t="s">
        <v>126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99</v>
      </c>
      <c s="8" t="s">
        <v>8</v>
      </c>
      <c s="9" t="s">
        <v>175</v>
      </c>
      <c s="1"/>
      <c s="10" t="s">
        <v>176</v>
      </c>
      <c s="1"/>
      <c s="1"/>
      <c s="1"/>
      <c s="1"/>
    </row>
    <row r="7" spans="1:9" ht="12.75" customHeight="1">
      <c r="A7" t="s">
        <v>177</v>
      </c>
      <c s="12" t="s">
        <v>12</v>
      </c>
      <c s="13" t="s">
        <v>175</v>
      </c>
      <c s="5"/>
      <c s="14" t="s">
        <v>178</v>
      </c>
      <c s="5"/>
      <c s="5"/>
      <c s="5"/>
      <c s="5"/>
    </row>
    <row r="8" spans="1:9" ht="12.75" customHeight="1">
      <c r="A8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9" spans="1:9" ht="12.75" customHeight="1">
      <c r="A9" s="11"/>
      <c s="11"/>
      <c s="11"/>
      <c s="11"/>
      <c s="11"/>
      <c s="11"/>
      <c s="11"/>
      <c s="11" t="s">
        <v>33</v>
      </c>
      <c s="11" t="s">
        <v>35</v>
      </c>
    </row>
    <row r="10" spans="1:9" ht="12.75" customHeight="1">
      <c r="A10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1" spans="1:18" ht="12.75" customHeight="1">
      <c r="A11" s="19" t="s">
        <v>37</v>
      </c>
      <c s="19"/>
      <c s="20" t="s">
        <v>21</v>
      </c>
      <c s="19"/>
      <c s="21" t="s">
        <v>38</v>
      </c>
      <c s="19"/>
      <c s="19"/>
      <c s="19"/>
      <c s="22">
        <f>0+Q11</f>
      </c>
      <c r="O11">
        <f>0+R11</f>
      </c>
      <c r="Q11">
        <f>0+I12</f>
      </c>
      <c>
        <f>0+O12</f>
      </c>
    </row>
    <row r="12" spans="1:16" ht="12.75">
      <c r="A12" s="18" t="s">
        <v>39</v>
      </c>
      <c s="23" t="s">
        <v>23</v>
      </c>
      <c s="23" t="s">
        <v>102</v>
      </c>
      <c s="18" t="s">
        <v>41</v>
      </c>
      <c s="24" t="s">
        <v>103</v>
      </c>
      <c s="25" t="s">
        <v>104</v>
      </c>
      <c s="26">
        <v>227.7</v>
      </c>
      <c s="27">
        <v>0</v>
      </c>
      <c s="27">
        <f>ROUND(ROUND(H12,2)*ROUND(G12,3),2)</f>
      </c>
      <c r="O12">
        <f>(I12*21)/100</f>
      </c>
      <c t="s">
        <v>17</v>
      </c>
    </row>
    <row r="13" spans="1:5" ht="25.5">
      <c r="A13" s="28" t="s">
        <v>44</v>
      </c>
      <c r="E13" s="29" t="s">
        <v>105</v>
      </c>
    </row>
    <row r="14" spans="1:5" ht="38.25">
      <c r="A14" s="30" t="s">
        <v>46</v>
      </c>
      <c r="E14" s="31" t="s">
        <v>179</v>
      </c>
    </row>
    <row r="15" spans="1:5" ht="25.5">
      <c r="A15" t="s">
        <v>48</v>
      </c>
      <c r="E15" s="29" t="s">
        <v>107</v>
      </c>
    </row>
    <row r="16" spans="1:18" ht="12.75" customHeight="1">
      <c r="A16" s="5" t="s">
        <v>37</v>
      </c>
      <c s="5"/>
      <c s="34" t="s">
        <v>23</v>
      </c>
      <c s="5"/>
      <c s="21" t="s">
        <v>108</v>
      </c>
      <c s="5"/>
      <c s="5"/>
      <c s="5"/>
      <c s="35">
        <f>0+Q16</f>
      </c>
      <c r="O16">
        <f>0+R16</f>
      </c>
      <c r="Q16">
        <f>0+I17+I21+I25</f>
      </c>
      <c>
        <f>0+O17+O21+O25</f>
      </c>
    </row>
    <row r="17" spans="1:16" ht="25.5">
      <c r="A17" s="18" t="s">
        <v>39</v>
      </c>
      <c s="23" t="s">
        <v>17</v>
      </c>
      <c s="23" t="s">
        <v>109</v>
      </c>
      <c s="18" t="s">
        <v>41</v>
      </c>
      <c s="24" t="s">
        <v>110</v>
      </c>
      <c s="25" t="s">
        <v>111</v>
      </c>
      <c s="26">
        <v>126.5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44</v>
      </c>
      <c r="E18" s="29" t="s">
        <v>41</v>
      </c>
    </row>
    <row r="19" spans="1:5" ht="153">
      <c r="A19" s="30" t="s">
        <v>46</v>
      </c>
      <c r="E19" s="31" t="s">
        <v>180</v>
      </c>
    </row>
    <row r="20" spans="1:5" ht="369.75">
      <c r="A20" t="s">
        <v>48</v>
      </c>
      <c r="E20" s="29" t="s">
        <v>113</v>
      </c>
    </row>
    <row r="21" spans="1:16" ht="12.75">
      <c r="A21" s="18" t="s">
        <v>39</v>
      </c>
      <c s="23" t="s">
        <v>16</v>
      </c>
      <c s="23" t="s">
        <v>171</v>
      </c>
      <c s="18" t="s">
        <v>41</v>
      </c>
      <c s="24" t="s">
        <v>172</v>
      </c>
      <c s="25" t="s">
        <v>111</v>
      </c>
      <c s="26">
        <v>126.5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41</v>
      </c>
    </row>
    <row r="23" spans="1:5" ht="25.5">
      <c r="A23" s="30" t="s">
        <v>46</v>
      </c>
      <c r="E23" s="31" t="s">
        <v>181</v>
      </c>
    </row>
    <row r="24" spans="1:5" ht="191.25">
      <c r="A24" t="s">
        <v>48</v>
      </c>
      <c r="E24" s="29" t="s">
        <v>174</v>
      </c>
    </row>
    <row r="25" spans="1:16" ht="12.75">
      <c r="A25" s="18" t="s">
        <v>39</v>
      </c>
      <c s="23" t="s">
        <v>27</v>
      </c>
      <c s="23" t="s">
        <v>182</v>
      </c>
      <c s="18" t="s">
        <v>41</v>
      </c>
      <c s="24" t="s">
        <v>183</v>
      </c>
      <c s="25" t="s">
        <v>87</v>
      </c>
      <c s="26">
        <v>1234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44</v>
      </c>
      <c r="E26" s="29" t="s">
        <v>41</v>
      </c>
    </row>
    <row r="27" spans="1:5" ht="51">
      <c r="A27" s="30" t="s">
        <v>46</v>
      </c>
      <c r="E27" s="31" t="s">
        <v>123</v>
      </c>
    </row>
    <row r="28" spans="1:5" ht="25.5">
      <c r="A28" t="s">
        <v>48</v>
      </c>
      <c r="E28" s="29" t="s">
        <v>184</v>
      </c>
    </row>
    <row r="29" spans="1:18" ht="12.75" customHeight="1">
      <c r="A29" s="5" t="s">
        <v>37</v>
      </c>
      <c s="5"/>
      <c s="34" t="s">
        <v>17</v>
      </c>
      <c s="5"/>
      <c s="21" t="s">
        <v>119</v>
      </c>
      <c s="5"/>
      <c s="5"/>
      <c s="5"/>
      <c s="35">
        <f>0+Q29</f>
      </c>
      <c r="O29">
        <f>0+R29</f>
      </c>
      <c r="Q29">
        <f>0+I30</f>
      </c>
      <c>
        <f>0+O30</f>
      </c>
    </row>
    <row r="30" spans="1:16" ht="12.75">
      <c r="A30" s="18" t="s">
        <v>39</v>
      </c>
      <c s="23" t="s">
        <v>29</v>
      </c>
      <c s="23" t="s">
        <v>185</v>
      </c>
      <c s="18" t="s">
        <v>41</v>
      </c>
      <c s="24" t="s">
        <v>186</v>
      </c>
      <c s="25" t="s">
        <v>87</v>
      </c>
      <c s="26">
        <v>94.86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187</v>
      </c>
    </row>
    <row r="32" spans="1:5" ht="25.5">
      <c r="A32" s="30" t="s">
        <v>46</v>
      </c>
      <c r="E32" s="31" t="s">
        <v>188</v>
      </c>
    </row>
    <row r="33" spans="1:5" ht="102">
      <c r="A33" t="s">
        <v>48</v>
      </c>
      <c r="E33" s="29" t="s">
        <v>189</v>
      </c>
    </row>
    <row r="34" spans="1:18" ht="12.75" customHeight="1">
      <c r="A34" s="5" t="s">
        <v>37</v>
      </c>
      <c s="5"/>
      <c s="34" t="s">
        <v>29</v>
      </c>
      <c s="5"/>
      <c s="21" t="s">
        <v>190</v>
      </c>
      <c s="5"/>
      <c s="5"/>
      <c s="5"/>
      <c s="35">
        <f>0+Q34</f>
      </c>
      <c r="O34">
        <f>0+R34</f>
      </c>
      <c r="Q34">
        <f>0+I35+I39+I43+I47+I51+I55+I59+I63</f>
      </c>
      <c>
        <f>0+O35+O39+O43+O47+O51+O55+O59+O63</f>
      </c>
    </row>
    <row r="35" spans="1:16" ht="25.5">
      <c r="A35" s="18" t="s">
        <v>39</v>
      </c>
      <c s="23" t="s">
        <v>31</v>
      </c>
      <c s="23" t="s">
        <v>191</v>
      </c>
      <c s="18" t="s">
        <v>41</v>
      </c>
      <c s="24" t="s">
        <v>192</v>
      </c>
      <c s="25" t="s">
        <v>87</v>
      </c>
      <c s="26">
        <v>193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41</v>
      </c>
    </row>
    <row r="37" spans="1:5" ht="25.5">
      <c r="A37" s="30" t="s">
        <v>46</v>
      </c>
      <c r="E37" s="31" t="s">
        <v>193</v>
      </c>
    </row>
    <row r="38" spans="1:5" ht="51">
      <c r="A38" t="s">
        <v>48</v>
      </c>
      <c r="E38" s="29" t="s">
        <v>194</v>
      </c>
    </row>
    <row r="39" spans="1:16" ht="12.75">
      <c r="A39" s="18" t="s">
        <v>39</v>
      </c>
      <c s="23" t="s">
        <v>68</v>
      </c>
      <c s="23" t="s">
        <v>195</v>
      </c>
      <c s="18" t="s">
        <v>196</v>
      </c>
      <c s="24" t="s">
        <v>197</v>
      </c>
      <c s="25" t="s">
        <v>87</v>
      </c>
      <c s="26">
        <v>1234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89.25">
      <c r="A41" s="30" t="s">
        <v>46</v>
      </c>
      <c r="E41" s="31" t="s">
        <v>198</v>
      </c>
    </row>
    <row r="42" spans="1:5" ht="51">
      <c r="A42" t="s">
        <v>48</v>
      </c>
      <c r="E42" s="29" t="s">
        <v>194</v>
      </c>
    </row>
    <row r="43" spans="1:16" ht="12.75">
      <c r="A43" s="18" t="s">
        <v>39</v>
      </c>
      <c s="23" t="s">
        <v>73</v>
      </c>
      <c s="23" t="s">
        <v>199</v>
      </c>
      <c s="18" t="s">
        <v>196</v>
      </c>
      <c s="24" t="s">
        <v>200</v>
      </c>
      <c s="25" t="s">
        <v>87</v>
      </c>
      <c s="26">
        <v>1061.82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</v>
      </c>
    </row>
    <row r="45" spans="1:5" ht="38.25">
      <c r="A45" s="30" t="s">
        <v>46</v>
      </c>
      <c r="E45" s="31" t="s">
        <v>201</v>
      </c>
    </row>
    <row r="46" spans="1:5" ht="153">
      <c r="A46" t="s">
        <v>48</v>
      </c>
      <c r="E46" s="29" t="s">
        <v>202</v>
      </c>
    </row>
    <row r="47" spans="1:16" ht="12.75">
      <c r="A47" s="18" t="s">
        <v>39</v>
      </c>
      <c s="23" t="s">
        <v>34</v>
      </c>
      <c s="23" t="s">
        <v>203</v>
      </c>
      <c s="18" t="s">
        <v>41</v>
      </c>
      <c s="24" t="s">
        <v>204</v>
      </c>
      <c s="25" t="s">
        <v>87</v>
      </c>
      <c s="26">
        <v>196.86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41</v>
      </c>
    </row>
    <row r="49" spans="1:5" ht="25.5">
      <c r="A49" s="30" t="s">
        <v>46</v>
      </c>
      <c r="E49" s="31" t="s">
        <v>205</v>
      </c>
    </row>
    <row r="50" spans="1:5" ht="153">
      <c r="A50" t="s">
        <v>48</v>
      </c>
      <c r="E50" s="29" t="s">
        <v>202</v>
      </c>
    </row>
    <row r="51" spans="1:16" ht="25.5">
      <c r="A51" s="18" t="s">
        <v>39</v>
      </c>
      <c s="23" t="s">
        <v>36</v>
      </c>
      <c s="23" t="s">
        <v>203</v>
      </c>
      <c s="18" t="s">
        <v>17</v>
      </c>
      <c s="24" t="s">
        <v>206</v>
      </c>
      <c s="25" t="s">
        <v>87</v>
      </c>
      <c s="26">
        <v>38.556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41</v>
      </c>
    </row>
    <row r="53" spans="1:5" ht="76.5">
      <c r="A53" s="30" t="s">
        <v>46</v>
      </c>
      <c r="E53" s="31" t="s">
        <v>207</v>
      </c>
    </row>
    <row r="54" spans="1:5" ht="153">
      <c r="A54" t="s">
        <v>48</v>
      </c>
      <c r="E54" s="29" t="s">
        <v>202</v>
      </c>
    </row>
    <row r="55" spans="1:16" ht="12.75">
      <c r="A55" s="18" t="s">
        <v>39</v>
      </c>
      <c s="23" t="s">
        <v>91</v>
      </c>
      <c s="23" t="s">
        <v>208</v>
      </c>
      <c s="18" t="s">
        <v>41</v>
      </c>
      <c s="24" t="s">
        <v>209</v>
      </c>
      <c s="25" t="s">
        <v>87</v>
      </c>
      <c s="26">
        <v>12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210</v>
      </c>
    </row>
    <row r="57" spans="1:5" ht="25.5">
      <c r="A57" s="30" t="s">
        <v>46</v>
      </c>
      <c r="E57" s="31" t="s">
        <v>211</v>
      </c>
    </row>
    <row r="58" spans="1:5" ht="153">
      <c r="A58" t="s">
        <v>48</v>
      </c>
      <c r="E58" s="29" t="s">
        <v>202</v>
      </c>
    </row>
    <row r="59" spans="1:16" ht="25.5">
      <c r="A59" s="18" t="s">
        <v>39</v>
      </c>
      <c s="23" t="s">
        <v>165</v>
      </c>
      <c s="23" t="s">
        <v>212</v>
      </c>
      <c s="18" t="s">
        <v>196</v>
      </c>
      <c s="24" t="s">
        <v>213</v>
      </c>
      <c s="25" t="s">
        <v>87</v>
      </c>
      <c s="26">
        <v>51.408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41</v>
      </c>
    </row>
    <row r="61" spans="1:5" ht="76.5">
      <c r="A61" s="30" t="s">
        <v>46</v>
      </c>
      <c r="E61" s="31" t="s">
        <v>214</v>
      </c>
    </row>
    <row r="62" spans="1:5" ht="153">
      <c r="A62" t="s">
        <v>48</v>
      </c>
      <c r="E62" s="29" t="s">
        <v>202</v>
      </c>
    </row>
    <row r="63" spans="1:16" ht="12.75">
      <c r="A63" s="18" t="s">
        <v>39</v>
      </c>
      <c s="23" t="s">
        <v>170</v>
      </c>
      <c s="23" t="s">
        <v>215</v>
      </c>
      <c s="18" t="s">
        <v>41</v>
      </c>
      <c s="24" t="s">
        <v>216</v>
      </c>
      <c s="25" t="s">
        <v>87</v>
      </c>
      <c s="26">
        <v>131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41</v>
      </c>
    </row>
    <row r="65" spans="1:5" ht="25.5">
      <c r="A65" s="30" t="s">
        <v>46</v>
      </c>
      <c r="E65" s="31" t="s">
        <v>217</v>
      </c>
    </row>
    <row r="66" spans="1:5" ht="89.25">
      <c r="A66" t="s">
        <v>48</v>
      </c>
      <c r="E66" s="29" t="s">
        <v>218</v>
      </c>
    </row>
    <row r="67" spans="1:18" ht="12.75" customHeight="1">
      <c r="A67" s="5" t="s">
        <v>37</v>
      </c>
      <c s="5"/>
      <c s="34" t="s">
        <v>34</v>
      </c>
      <c s="5"/>
      <c s="21" t="s">
        <v>90</v>
      </c>
      <c s="5"/>
      <c s="5"/>
      <c s="5"/>
      <c s="35">
        <f>0+Q67</f>
      </c>
      <c r="O67">
        <f>0+R67</f>
      </c>
      <c r="Q67">
        <f>0+I68+I72+I76+I80+I84</f>
      </c>
      <c>
        <f>0+O68+O72+O76+O80+O84</f>
      </c>
    </row>
    <row r="68" spans="1:16" ht="12.75">
      <c r="A68" s="18" t="s">
        <v>39</v>
      </c>
      <c s="23" t="s">
        <v>219</v>
      </c>
      <c s="23" t="s">
        <v>220</v>
      </c>
      <c s="18" t="s">
        <v>41</v>
      </c>
      <c s="24" t="s">
        <v>221</v>
      </c>
      <c s="25" t="s">
        <v>111</v>
      </c>
      <c s="26">
        <v>2.714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44</v>
      </c>
      <c r="E69" s="29" t="s">
        <v>41</v>
      </c>
    </row>
    <row r="70" spans="1:5" ht="89.25">
      <c r="A70" s="30" t="s">
        <v>46</v>
      </c>
      <c r="E70" s="31" t="s">
        <v>222</v>
      </c>
    </row>
    <row r="71" spans="1:5" ht="51">
      <c r="A71" t="s">
        <v>48</v>
      </c>
      <c r="E71" s="29" t="s">
        <v>223</v>
      </c>
    </row>
    <row r="72" spans="1:16" ht="12.75">
      <c r="A72" s="18" t="s">
        <v>39</v>
      </c>
      <c s="23" t="s">
        <v>224</v>
      </c>
      <c s="23" t="s">
        <v>220</v>
      </c>
      <c s="18" t="s">
        <v>17</v>
      </c>
      <c s="24" t="s">
        <v>221</v>
      </c>
      <c s="25" t="s">
        <v>111</v>
      </c>
      <c s="26">
        <v>0.876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41</v>
      </c>
    </row>
    <row r="74" spans="1:5" ht="204">
      <c r="A74" s="30" t="s">
        <v>46</v>
      </c>
      <c r="E74" s="31" t="s">
        <v>225</v>
      </c>
    </row>
    <row r="75" spans="1:5" ht="51">
      <c r="A75" t="s">
        <v>48</v>
      </c>
      <c r="E75" s="29" t="s">
        <v>223</v>
      </c>
    </row>
    <row r="76" spans="1:16" ht="12.75">
      <c r="A76" s="18" t="s">
        <v>39</v>
      </c>
      <c s="23" t="s">
        <v>226</v>
      </c>
      <c s="23" t="s">
        <v>227</v>
      </c>
      <c s="18" t="s">
        <v>41</v>
      </c>
      <c s="24" t="s">
        <v>228</v>
      </c>
      <c s="25" t="s">
        <v>94</v>
      </c>
      <c s="26">
        <v>372.3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41</v>
      </c>
    </row>
    <row r="78" spans="1:5" ht="25.5">
      <c r="A78" s="30" t="s">
        <v>46</v>
      </c>
      <c r="E78" s="31" t="s">
        <v>229</v>
      </c>
    </row>
    <row r="79" spans="1:5" ht="38.25">
      <c r="A79" t="s">
        <v>48</v>
      </c>
      <c r="E79" s="29" t="s">
        <v>230</v>
      </c>
    </row>
    <row r="80" spans="1:16" ht="12.75">
      <c r="A80" s="18" t="s">
        <v>39</v>
      </c>
      <c s="23" t="s">
        <v>231</v>
      </c>
      <c s="23" t="s">
        <v>232</v>
      </c>
      <c s="18" t="s">
        <v>41</v>
      </c>
      <c s="24" t="s">
        <v>233</v>
      </c>
      <c s="25" t="s">
        <v>94</v>
      </c>
      <c s="26">
        <v>104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41</v>
      </c>
    </row>
    <row r="82" spans="1:5" ht="38.25">
      <c r="A82" s="30" t="s">
        <v>46</v>
      </c>
      <c r="E82" s="31" t="s">
        <v>234</v>
      </c>
    </row>
    <row r="83" spans="1:5" ht="51">
      <c r="A83" t="s">
        <v>48</v>
      </c>
      <c r="E83" s="29" t="s">
        <v>235</v>
      </c>
    </row>
    <row r="84" spans="1:16" ht="12.75">
      <c r="A84" s="18" t="s">
        <v>39</v>
      </c>
      <c s="23" t="s">
        <v>236</v>
      </c>
      <c s="23" t="s">
        <v>237</v>
      </c>
      <c s="18" t="s">
        <v>41</v>
      </c>
      <c s="24" t="s">
        <v>238</v>
      </c>
      <c s="25" t="s">
        <v>87</v>
      </c>
      <c s="26">
        <v>7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41</v>
      </c>
    </row>
    <row r="86" spans="1:5" ht="12.75">
      <c r="A86" s="30" t="s">
        <v>46</v>
      </c>
      <c r="E86" s="31" t="s">
        <v>239</v>
      </c>
    </row>
    <row r="87" spans="1:5" ht="89.25">
      <c r="A87" t="s">
        <v>48</v>
      </c>
      <c r="E87" s="29" t="s">
        <v>240</v>
      </c>
    </row>
  </sheetData>
  <mergeCells count="13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241</v>
      </c>
      <c s="36">
        <f>0+I10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125</v>
      </c>
      <c s="1"/>
      <c s="10" t="s">
        <v>126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99</v>
      </c>
      <c s="12" t="s">
        <v>12</v>
      </c>
      <c s="13" t="s">
        <v>241</v>
      </c>
      <c s="5"/>
      <c s="14" t="s">
        <v>242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23</v>
      </c>
      <c s="19"/>
      <c s="21" t="s">
        <v>108</v>
      </c>
      <c s="19"/>
      <c s="19"/>
      <c s="19"/>
      <c s="22">
        <f>0+Q10</f>
      </c>
      <c r="O10">
        <f>0+R10</f>
      </c>
      <c r="Q10">
        <f>0+I11+I15+I19+I23</f>
      </c>
      <c>
        <f>0+O11+O15+O19+O23</f>
      </c>
    </row>
    <row r="11" spans="1:16" ht="12.75">
      <c r="A11" s="18" t="s">
        <v>39</v>
      </c>
      <c s="23" t="s">
        <v>23</v>
      </c>
      <c s="23" t="s">
        <v>243</v>
      </c>
      <c s="18" t="s">
        <v>41</v>
      </c>
      <c s="24" t="s">
        <v>244</v>
      </c>
      <c s="25" t="s">
        <v>111</v>
      </c>
      <c s="26">
        <v>18.25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245</v>
      </c>
    </row>
    <row r="13" spans="1:5" ht="38.25">
      <c r="A13" s="30" t="s">
        <v>46</v>
      </c>
      <c r="E13" s="31" t="s">
        <v>246</v>
      </c>
    </row>
    <row r="14" spans="1:5" ht="306">
      <c r="A14" t="s">
        <v>48</v>
      </c>
      <c r="E14" s="29" t="s">
        <v>247</v>
      </c>
    </row>
    <row r="15" spans="1:16" ht="12.75">
      <c r="A15" s="18" t="s">
        <v>39</v>
      </c>
      <c s="23" t="s">
        <v>17</v>
      </c>
      <c s="23" t="s">
        <v>114</v>
      </c>
      <c s="18" t="s">
        <v>41</v>
      </c>
      <c s="24" t="s">
        <v>248</v>
      </c>
      <c s="25" t="s">
        <v>111</v>
      </c>
      <c s="26">
        <v>18.25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25.5">
      <c r="A16" s="28" t="s">
        <v>44</v>
      </c>
      <c r="E16" s="29" t="s">
        <v>249</v>
      </c>
    </row>
    <row r="17" spans="1:5" ht="25.5">
      <c r="A17" s="30" t="s">
        <v>46</v>
      </c>
      <c r="E17" s="31" t="s">
        <v>250</v>
      </c>
    </row>
    <row r="18" spans="1:5" ht="280.5">
      <c r="A18" t="s">
        <v>48</v>
      </c>
      <c r="E18" s="29" t="s">
        <v>118</v>
      </c>
    </row>
    <row r="19" spans="1:16" ht="12.75">
      <c r="A19" s="18" t="s">
        <v>39</v>
      </c>
      <c s="23" t="s">
        <v>16</v>
      </c>
      <c s="23" t="s">
        <v>251</v>
      </c>
      <c s="18" t="s">
        <v>41</v>
      </c>
      <c s="24" t="s">
        <v>252</v>
      </c>
      <c s="25" t="s">
        <v>87</v>
      </c>
      <c s="26">
        <v>182.5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41</v>
      </c>
    </row>
    <row r="21" spans="1:5" ht="25.5">
      <c r="A21" s="30" t="s">
        <v>46</v>
      </c>
      <c r="E21" s="31" t="s">
        <v>253</v>
      </c>
    </row>
    <row r="22" spans="1:5" ht="38.25">
      <c r="A22" t="s">
        <v>48</v>
      </c>
      <c r="E22" s="29" t="s">
        <v>254</v>
      </c>
    </row>
    <row r="23" spans="1:16" ht="12.75">
      <c r="A23" s="18" t="s">
        <v>39</v>
      </c>
      <c s="23" t="s">
        <v>27</v>
      </c>
      <c s="23" t="s">
        <v>255</v>
      </c>
      <c s="18" t="s">
        <v>41</v>
      </c>
      <c s="24" t="s">
        <v>256</v>
      </c>
      <c s="25" t="s">
        <v>87</v>
      </c>
      <c s="26">
        <v>182.5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257</v>
      </c>
    </row>
    <row r="25" spans="1:5" ht="25.5">
      <c r="A25" s="30" t="s">
        <v>46</v>
      </c>
      <c r="E25" s="31" t="s">
        <v>253</v>
      </c>
    </row>
    <row r="26" spans="1:5" ht="25.5">
      <c r="A26" t="s">
        <v>48</v>
      </c>
      <c r="E26" s="29" t="s">
        <v>258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0+O10+O15+O24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261</v>
      </c>
      <c s="36">
        <f>0+I10+I15+I24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259</v>
      </c>
      <c s="1"/>
      <c s="10" t="s">
        <v>260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99</v>
      </c>
      <c s="12" t="s">
        <v>12</v>
      </c>
      <c s="13" t="s">
        <v>261</v>
      </c>
      <c s="5"/>
      <c s="14" t="s">
        <v>101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102</v>
      </c>
      <c s="18" t="s">
        <v>41</v>
      </c>
      <c s="24" t="s">
        <v>103</v>
      </c>
      <c s="25" t="s">
        <v>104</v>
      </c>
      <c s="26">
        <v>143.55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25.5">
      <c r="A12" s="28" t="s">
        <v>44</v>
      </c>
      <c r="E12" s="29" t="s">
        <v>105</v>
      </c>
    </row>
    <row r="13" spans="1:5" ht="12.75">
      <c r="A13" s="30" t="s">
        <v>46</v>
      </c>
      <c r="E13" s="31" t="s">
        <v>262</v>
      </c>
    </row>
    <row r="14" spans="1:5" ht="25.5">
      <c r="A14" t="s">
        <v>48</v>
      </c>
      <c r="E14" s="29" t="s">
        <v>107</v>
      </c>
    </row>
    <row r="15" spans="1:18" ht="12.75" customHeight="1">
      <c r="A15" s="5" t="s">
        <v>37</v>
      </c>
      <c s="5"/>
      <c s="34" t="s">
        <v>23</v>
      </c>
      <c s="5"/>
      <c s="21" t="s">
        <v>108</v>
      </c>
      <c s="5"/>
      <c s="5"/>
      <c s="5"/>
      <c s="35">
        <f>0+Q15</f>
      </c>
      <c r="O15">
        <f>0+R15</f>
      </c>
      <c r="Q15">
        <f>0+I16+I20</f>
      </c>
      <c>
        <f>0+O16+O20</f>
      </c>
    </row>
    <row r="16" spans="1:16" ht="25.5">
      <c r="A16" s="18" t="s">
        <v>39</v>
      </c>
      <c s="23" t="s">
        <v>17</v>
      </c>
      <c s="23" t="s">
        <v>109</v>
      </c>
      <c s="18" t="s">
        <v>41</v>
      </c>
      <c s="24" t="s">
        <v>110</v>
      </c>
      <c s="25" t="s">
        <v>111</v>
      </c>
      <c s="26">
        <v>79.75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12.75">
      <c r="A17" s="28" t="s">
        <v>44</v>
      </c>
      <c r="E17" s="29" t="s">
        <v>41</v>
      </c>
    </row>
    <row r="18" spans="1:5" ht="76.5">
      <c r="A18" s="30" t="s">
        <v>46</v>
      </c>
      <c r="E18" s="31" t="s">
        <v>263</v>
      </c>
    </row>
    <row r="19" spans="1:5" ht="369.75">
      <c r="A19" t="s">
        <v>48</v>
      </c>
      <c r="E19" s="29" t="s">
        <v>113</v>
      </c>
    </row>
    <row r="20" spans="1:16" ht="25.5">
      <c r="A20" s="18" t="s">
        <v>39</v>
      </c>
      <c s="23" t="s">
        <v>16</v>
      </c>
      <c s="23" t="s">
        <v>114</v>
      </c>
      <c s="18" t="s">
        <v>41</v>
      </c>
      <c s="24" t="s">
        <v>115</v>
      </c>
      <c s="25" t="s">
        <v>111</v>
      </c>
      <c s="26">
        <v>79.75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116</v>
      </c>
    </row>
    <row r="22" spans="1:5" ht="102">
      <c r="A22" s="30" t="s">
        <v>46</v>
      </c>
      <c r="E22" s="31" t="s">
        <v>264</v>
      </c>
    </row>
    <row r="23" spans="1:5" ht="280.5">
      <c r="A23" t="s">
        <v>48</v>
      </c>
      <c r="E23" s="29" t="s">
        <v>118</v>
      </c>
    </row>
    <row r="24" spans="1:18" ht="12.75" customHeight="1">
      <c r="A24" s="5" t="s">
        <v>37</v>
      </c>
      <c s="5"/>
      <c s="34" t="s">
        <v>17</v>
      </c>
      <c s="5"/>
      <c s="21" t="s">
        <v>119</v>
      </c>
      <c s="5"/>
      <c s="5"/>
      <c s="5"/>
      <c s="35">
        <f>0+Q24</f>
      </c>
      <c r="O24">
        <f>0+R24</f>
      </c>
      <c r="Q24">
        <f>0+I25</f>
      </c>
      <c>
        <f>0+O25</f>
      </c>
    </row>
    <row r="25" spans="1:16" ht="12.75">
      <c r="A25" s="18" t="s">
        <v>39</v>
      </c>
      <c s="23" t="s">
        <v>27</v>
      </c>
      <c s="23" t="s">
        <v>120</v>
      </c>
      <c s="18" t="s">
        <v>41</v>
      </c>
      <c s="24" t="s">
        <v>121</v>
      </c>
      <c s="25" t="s">
        <v>87</v>
      </c>
      <c s="26">
        <v>145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44</v>
      </c>
      <c r="E26" s="29" t="s">
        <v>122</v>
      </c>
    </row>
    <row r="27" spans="1:5" ht="51">
      <c r="A27" s="30" t="s">
        <v>46</v>
      </c>
      <c r="E27" s="31" t="s">
        <v>265</v>
      </c>
    </row>
    <row r="28" spans="1:5" ht="102">
      <c r="A28" t="s">
        <v>48</v>
      </c>
      <c r="E28" s="29" t="s">
        <v>124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268</v>
      </c>
      <c s="36">
        <f>0+I10+I15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266</v>
      </c>
      <c s="1"/>
      <c s="10" t="s">
        <v>267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99</v>
      </c>
      <c s="12" t="s">
        <v>12</v>
      </c>
      <c s="13" t="s">
        <v>268</v>
      </c>
      <c s="5"/>
      <c s="14" t="s">
        <v>128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102</v>
      </c>
      <c s="18" t="s">
        <v>41</v>
      </c>
      <c s="24" t="s">
        <v>103</v>
      </c>
      <c s="25" t="s">
        <v>104</v>
      </c>
      <c s="26">
        <v>11.16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25.5">
      <c r="A12" s="28" t="s">
        <v>44</v>
      </c>
      <c r="E12" s="29" t="s">
        <v>105</v>
      </c>
    </row>
    <row r="13" spans="1:5" ht="38.25">
      <c r="A13" s="30" t="s">
        <v>46</v>
      </c>
      <c r="E13" s="31" t="s">
        <v>269</v>
      </c>
    </row>
    <row r="14" spans="1:5" ht="25.5">
      <c r="A14" t="s">
        <v>48</v>
      </c>
      <c r="E14" s="29" t="s">
        <v>107</v>
      </c>
    </row>
    <row r="15" spans="1:18" ht="12.75" customHeight="1">
      <c r="A15" s="5" t="s">
        <v>37</v>
      </c>
      <c s="5"/>
      <c s="34" t="s">
        <v>23</v>
      </c>
      <c s="5"/>
      <c s="21" t="s">
        <v>108</v>
      </c>
      <c s="5"/>
      <c s="5"/>
      <c s="5"/>
      <c s="35">
        <f>0+Q15</f>
      </c>
      <c r="O15">
        <f>0+R15</f>
      </c>
      <c r="Q15">
        <f>0+I16+I20</f>
      </c>
      <c>
        <f>0+O16+O20</f>
      </c>
    </row>
    <row r="16" spans="1:16" ht="12.75">
      <c r="A16" s="18" t="s">
        <v>39</v>
      </c>
      <c s="23" t="s">
        <v>17</v>
      </c>
      <c s="23" t="s">
        <v>141</v>
      </c>
      <c s="18" t="s">
        <v>41</v>
      </c>
      <c s="24" t="s">
        <v>142</v>
      </c>
      <c s="25" t="s">
        <v>87</v>
      </c>
      <c s="26">
        <v>62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12.75">
      <c r="A17" s="28" t="s">
        <v>44</v>
      </c>
      <c r="E17" s="29" t="s">
        <v>41</v>
      </c>
    </row>
    <row r="18" spans="1:5" ht="51">
      <c r="A18" s="30" t="s">
        <v>46</v>
      </c>
      <c r="E18" s="31" t="s">
        <v>270</v>
      </c>
    </row>
    <row r="19" spans="1:5" ht="12.75">
      <c r="A19" t="s">
        <v>48</v>
      </c>
      <c r="E19" s="29" t="s">
        <v>144</v>
      </c>
    </row>
    <row r="20" spans="1:16" ht="12.75">
      <c r="A20" s="18" t="s">
        <v>39</v>
      </c>
      <c s="23" t="s">
        <v>16</v>
      </c>
      <c s="23" t="s">
        <v>166</v>
      </c>
      <c s="18" t="s">
        <v>41</v>
      </c>
      <c s="24" t="s">
        <v>167</v>
      </c>
      <c s="25" t="s">
        <v>111</v>
      </c>
      <c s="26">
        <v>6.2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41</v>
      </c>
    </row>
    <row r="22" spans="1:5" ht="63.75">
      <c r="A22" s="30" t="s">
        <v>46</v>
      </c>
      <c r="E22" s="31" t="s">
        <v>271</v>
      </c>
    </row>
    <row r="23" spans="1:5" ht="25.5">
      <c r="A23" t="s">
        <v>48</v>
      </c>
      <c r="E23" s="29" t="s">
        <v>169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0+O11+O16+O29+O46+O51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272</v>
      </c>
      <c s="36">
        <f>0+I11+I16+I29+I46+I51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266</v>
      </c>
      <c s="1"/>
      <c s="10" t="s">
        <v>267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99</v>
      </c>
      <c s="8" t="s">
        <v>8</v>
      </c>
      <c s="9" t="s">
        <v>272</v>
      </c>
      <c s="1"/>
      <c s="10" t="s">
        <v>273</v>
      </c>
      <c s="1"/>
      <c s="1"/>
      <c s="1"/>
      <c s="1"/>
    </row>
    <row r="7" spans="1:9" ht="12.75" customHeight="1">
      <c r="A7" t="s">
        <v>177</v>
      </c>
      <c s="12" t="s">
        <v>12</v>
      </c>
      <c s="13" t="s">
        <v>272</v>
      </c>
      <c s="5"/>
      <c s="14" t="s">
        <v>178</v>
      </c>
      <c s="5"/>
      <c s="5"/>
      <c s="5"/>
      <c s="5"/>
    </row>
    <row r="8" spans="1:9" ht="12.75" customHeight="1">
      <c r="A8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9" spans="1:9" ht="12.75" customHeight="1">
      <c r="A9" s="11"/>
      <c s="11"/>
      <c s="11"/>
      <c s="11"/>
      <c s="11"/>
      <c s="11"/>
      <c s="11"/>
      <c s="11" t="s">
        <v>33</v>
      </c>
      <c s="11" t="s">
        <v>35</v>
      </c>
    </row>
    <row r="10" spans="1:9" ht="12.75" customHeight="1">
      <c r="A10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1" spans="1:18" ht="12.75" customHeight="1">
      <c r="A11" s="19" t="s">
        <v>37</v>
      </c>
      <c s="19"/>
      <c s="20" t="s">
        <v>21</v>
      </c>
      <c s="19"/>
      <c s="21" t="s">
        <v>38</v>
      </c>
      <c s="19"/>
      <c s="19"/>
      <c s="19"/>
      <c s="22">
        <f>0+Q11</f>
      </c>
      <c r="O11">
        <f>0+R11</f>
      </c>
      <c r="Q11">
        <f>0+I12</f>
      </c>
      <c>
        <f>0+O12</f>
      </c>
    </row>
    <row r="12" spans="1:16" ht="12.75">
      <c r="A12" s="18" t="s">
        <v>39</v>
      </c>
      <c s="23" t="s">
        <v>23</v>
      </c>
      <c s="23" t="s">
        <v>102</v>
      </c>
      <c s="18" t="s">
        <v>41</v>
      </c>
      <c s="24" t="s">
        <v>103</v>
      </c>
      <c s="25" t="s">
        <v>104</v>
      </c>
      <c s="26">
        <v>117.45</v>
      </c>
      <c s="27">
        <v>0</v>
      </c>
      <c s="27">
        <f>ROUND(ROUND(H12,2)*ROUND(G12,3),2)</f>
      </c>
      <c r="O12">
        <f>(I12*21)/100</f>
      </c>
      <c t="s">
        <v>17</v>
      </c>
    </row>
    <row r="13" spans="1:5" ht="25.5">
      <c r="A13" s="28" t="s">
        <v>44</v>
      </c>
      <c r="E13" s="29" t="s">
        <v>105</v>
      </c>
    </row>
    <row r="14" spans="1:5" ht="38.25">
      <c r="A14" s="30" t="s">
        <v>46</v>
      </c>
      <c r="E14" s="31" t="s">
        <v>274</v>
      </c>
    </row>
    <row r="15" spans="1:5" ht="25.5">
      <c r="A15" t="s">
        <v>48</v>
      </c>
      <c r="E15" s="29" t="s">
        <v>107</v>
      </c>
    </row>
    <row r="16" spans="1:18" ht="12.75" customHeight="1">
      <c r="A16" s="5" t="s">
        <v>37</v>
      </c>
      <c s="5"/>
      <c s="34" t="s">
        <v>23</v>
      </c>
      <c s="5"/>
      <c s="21" t="s">
        <v>108</v>
      </c>
      <c s="5"/>
      <c s="5"/>
      <c s="5"/>
      <c s="35">
        <f>0+Q16</f>
      </c>
      <c r="O16">
        <f>0+R16</f>
      </c>
      <c r="Q16">
        <f>0+I17+I21+I25</f>
      </c>
      <c>
        <f>0+O17+O21+O25</f>
      </c>
    </row>
    <row r="17" spans="1:16" ht="25.5">
      <c r="A17" s="18" t="s">
        <v>39</v>
      </c>
      <c s="23" t="s">
        <v>17</v>
      </c>
      <c s="23" t="s">
        <v>109</v>
      </c>
      <c s="18" t="s">
        <v>41</v>
      </c>
      <c s="24" t="s">
        <v>110</v>
      </c>
      <c s="25" t="s">
        <v>111</v>
      </c>
      <c s="26">
        <v>65.25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44</v>
      </c>
      <c r="E18" s="29" t="s">
        <v>41</v>
      </c>
    </row>
    <row r="19" spans="1:5" ht="63.75">
      <c r="A19" s="30" t="s">
        <v>46</v>
      </c>
      <c r="E19" s="31" t="s">
        <v>275</v>
      </c>
    </row>
    <row r="20" spans="1:5" ht="369.75">
      <c r="A20" t="s">
        <v>48</v>
      </c>
      <c r="E20" s="29" t="s">
        <v>113</v>
      </c>
    </row>
    <row r="21" spans="1:16" ht="12.75">
      <c r="A21" s="18" t="s">
        <v>39</v>
      </c>
      <c s="23" t="s">
        <v>16</v>
      </c>
      <c s="23" t="s">
        <v>171</v>
      </c>
      <c s="18" t="s">
        <v>41</v>
      </c>
      <c s="24" t="s">
        <v>172</v>
      </c>
      <c s="25" t="s">
        <v>111</v>
      </c>
      <c s="26">
        <v>65.25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41</v>
      </c>
    </row>
    <row r="23" spans="1:5" ht="25.5">
      <c r="A23" s="30" t="s">
        <v>46</v>
      </c>
      <c r="E23" s="31" t="s">
        <v>276</v>
      </c>
    </row>
    <row r="24" spans="1:5" ht="191.25">
      <c r="A24" t="s">
        <v>48</v>
      </c>
      <c r="E24" s="29" t="s">
        <v>174</v>
      </c>
    </row>
    <row r="25" spans="1:16" ht="12.75">
      <c r="A25" s="18" t="s">
        <v>39</v>
      </c>
      <c s="23" t="s">
        <v>27</v>
      </c>
      <c s="23" t="s">
        <v>182</v>
      </c>
      <c s="18" t="s">
        <v>41</v>
      </c>
      <c s="24" t="s">
        <v>183</v>
      </c>
      <c s="25" t="s">
        <v>87</v>
      </c>
      <c s="26">
        <v>145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44</v>
      </c>
      <c r="E26" s="29" t="s">
        <v>41</v>
      </c>
    </row>
    <row r="27" spans="1:5" ht="51">
      <c r="A27" s="30" t="s">
        <v>46</v>
      </c>
      <c r="E27" s="31" t="s">
        <v>277</v>
      </c>
    </row>
    <row r="28" spans="1:5" ht="25.5">
      <c r="A28" t="s">
        <v>48</v>
      </c>
      <c r="E28" s="29" t="s">
        <v>184</v>
      </c>
    </row>
    <row r="29" spans="1:18" ht="12.75" customHeight="1">
      <c r="A29" s="5" t="s">
        <v>37</v>
      </c>
      <c s="5"/>
      <c s="34" t="s">
        <v>29</v>
      </c>
      <c s="5"/>
      <c s="21" t="s">
        <v>190</v>
      </c>
      <c s="5"/>
      <c s="5"/>
      <c s="5"/>
      <c s="35">
        <f>0+Q29</f>
      </c>
      <c r="O29">
        <f>0+R29</f>
      </c>
      <c r="Q29">
        <f>0+I30+I34+I38+I42</f>
      </c>
      <c>
        <f>0+O30+O34+O38+O42</f>
      </c>
    </row>
    <row r="30" spans="1:16" ht="25.5">
      <c r="A30" s="18" t="s">
        <v>39</v>
      </c>
      <c s="23" t="s">
        <v>29</v>
      </c>
      <c s="23" t="s">
        <v>191</v>
      </c>
      <c s="18" t="s">
        <v>41</v>
      </c>
      <c s="24" t="s">
        <v>192</v>
      </c>
      <c s="25" t="s">
        <v>87</v>
      </c>
      <c s="26">
        <v>145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41</v>
      </c>
    </row>
    <row r="32" spans="1:5" ht="25.5">
      <c r="A32" s="30" t="s">
        <v>46</v>
      </c>
      <c r="E32" s="31" t="s">
        <v>278</v>
      </c>
    </row>
    <row r="33" spans="1:5" ht="51">
      <c r="A33" t="s">
        <v>48</v>
      </c>
      <c r="E33" s="29" t="s">
        <v>194</v>
      </c>
    </row>
    <row r="34" spans="1:16" ht="12.75">
      <c r="A34" s="18" t="s">
        <v>39</v>
      </c>
      <c s="23" t="s">
        <v>31</v>
      </c>
      <c s="23" t="s">
        <v>195</v>
      </c>
      <c s="18" t="s">
        <v>196</v>
      </c>
      <c s="24" t="s">
        <v>197</v>
      </c>
      <c s="25" t="s">
        <v>87</v>
      </c>
      <c s="26">
        <v>192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41</v>
      </c>
    </row>
    <row r="36" spans="1:5" ht="89.25">
      <c r="A36" s="30" t="s">
        <v>46</v>
      </c>
      <c r="E36" s="31" t="s">
        <v>279</v>
      </c>
    </row>
    <row r="37" spans="1:5" ht="51">
      <c r="A37" t="s">
        <v>48</v>
      </c>
      <c r="E37" s="29" t="s">
        <v>194</v>
      </c>
    </row>
    <row r="38" spans="1:16" ht="12.75">
      <c r="A38" s="18" t="s">
        <v>39</v>
      </c>
      <c s="23" t="s">
        <v>68</v>
      </c>
      <c s="23" t="s">
        <v>199</v>
      </c>
      <c s="18" t="s">
        <v>41</v>
      </c>
      <c s="24" t="s">
        <v>280</v>
      </c>
      <c s="25" t="s">
        <v>87</v>
      </c>
      <c s="26">
        <v>47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41</v>
      </c>
    </row>
    <row r="40" spans="1:5" ht="25.5">
      <c r="A40" s="30" t="s">
        <v>46</v>
      </c>
      <c r="E40" s="31" t="s">
        <v>281</v>
      </c>
    </row>
    <row r="41" spans="1:5" ht="153">
      <c r="A41" t="s">
        <v>48</v>
      </c>
      <c r="E41" s="29" t="s">
        <v>202</v>
      </c>
    </row>
    <row r="42" spans="1:16" ht="12.75">
      <c r="A42" s="18" t="s">
        <v>39</v>
      </c>
      <c s="23" t="s">
        <v>73</v>
      </c>
      <c s="23" t="s">
        <v>203</v>
      </c>
      <c s="18" t="s">
        <v>41</v>
      </c>
      <c s="24" t="s">
        <v>204</v>
      </c>
      <c s="25" t="s">
        <v>87</v>
      </c>
      <c s="26">
        <v>145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41</v>
      </c>
    </row>
    <row r="44" spans="1:5" ht="12.75">
      <c r="A44" s="30" t="s">
        <v>46</v>
      </c>
      <c r="E44" s="31" t="s">
        <v>282</v>
      </c>
    </row>
    <row r="45" spans="1:5" ht="153">
      <c r="A45" t="s">
        <v>48</v>
      </c>
      <c r="E45" s="29" t="s">
        <v>202</v>
      </c>
    </row>
    <row r="46" spans="1:18" ht="12.75" customHeight="1">
      <c r="A46" s="5" t="s">
        <v>37</v>
      </c>
      <c s="5"/>
      <c s="34" t="s">
        <v>68</v>
      </c>
      <c s="5"/>
      <c s="21" t="s">
        <v>84</v>
      </c>
      <c s="5"/>
      <c s="5"/>
      <c s="5"/>
      <c s="35">
        <f>0+Q46</f>
      </c>
      <c r="O46">
        <f>0+R46</f>
      </c>
      <c r="Q46">
        <f>0+I47</f>
      </c>
      <c>
        <f>0+O47</f>
      </c>
    </row>
    <row r="47" spans="1:16" ht="12.75">
      <c r="A47" s="18" t="s">
        <v>39</v>
      </c>
      <c s="23" t="s">
        <v>34</v>
      </c>
      <c s="23" t="s">
        <v>283</v>
      </c>
      <c s="18" t="s">
        <v>41</v>
      </c>
      <c s="24" t="s">
        <v>284</v>
      </c>
      <c s="25" t="s">
        <v>94</v>
      </c>
      <c s="26">
        <v>75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41</v>
      </c>
    </row>
    <row r="49" spans="1:5" ht="51">
      <c r="A49" s="30" t="s">
        <v>46</v>
      </c>
      <c r="E49" s="31" t="s">
        <v>285</v>
      </c>
    </row>
    <row r="50" spans="1:5" ht="102">
      <c r="A50" t="s">
        <v>48</v>
      </c>
      <c r="E50" s="29" t="s">
        <v>286</v>
      </c>
    </row>
    <row r="51" spans="1:18" ht="12.75" customHeight="1">
      <c r="A51" s="5" t="s">
        <v>37</v>
      </c>
      <c s="5"/>
      <c s="34" t="s">
        <v>34</v>
      </c>
      <c s="5"/>
      <c s="21" t="s">
        <v>90</v>
      </c>
      <c s="5"/>
      <c s="5"/>
      <c s="5"/>
      <c s="35">
        <f>0+Q51</f>
      </c>
      <c r="O51">
        <f>0+R51</f>
      </c>
      <c r="Q51">
        <f>0+I52+I56</f>
      </c>
      <c>
        <f>0+O52+O56</f>
      </c>
    </row>
    <row r="52" spans="1:16" ht="12.75">
      <c r="A52" s="18" t="s">
        <v>39</v>
      </c>
      <c s="23" t="s">
        <v>36</v>
      </c>
      <c s="23" t="s">
        <v>232</v>
      </c>
      <c s="18" t="s">
        <v>41</v>
      </c>
      <c s="24" t="s">
        <v>233</v>
      </c>
      <c s="25" t="s">
        <v>94</v>
      </c>
      <c s="26">
        <v>76.5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287</v>
      </c>
    </row>
    <row r="54" spans="1:5" ht="127.5">
      <c r="A54" s="30" t="s">
        <v>46</v>
      </c>
      <c r="E54" s="31" t="s">
        <v>288</v>
      </c>
    </row>
    <row r="55" spans="1:5" ht="51">
      <c r="A55" t="s">
        <v>48</v>
      </c>
      <c r="E55" s="29" t="s">
        <v>235</v>
      </c>
    </row>
    <row r="56" spans="1:16" ht="25.5">
      <c r="A56" s="18" t="s">
        <v>39</v>
      </c>
      <c s="23" t="s">
        <v>91</v>
      </c>
      <c s="23" t="s">
        <v>232</v>
      </c>
      <c s="18" t="s">
        <v>16</v>
      </c>
      <c s="24" t="s">
        <v>289</v>
      </c>
      <c s="25" t="s">
        <v>94</v>
      </c>
      <c s="26">
        <v>2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38.25">
      <c r="A57" s="28" t="s">
        <v>44</v>
      </c>
      <c r="E57" s="29" t="s">
        <v>290</v>
      </c>
    </row>
    <row r="58" spans="1:5" ht="114.75">
      <c r="A58" s="30" t="s">
        <v>46</v>
      </c>
      <c r="E58" s="31" t="s">
        <v>291</v>
      </c>
    </row>
    <row r="59" spans="1:5" ht="51">
      <c r="A59" t="s">
        <v>48</v>
      </c>
      <c r="E59" s="29" t="s">
        <v>235</v>
      </c>
    </row>
  </sheetData>
  <mergeCells count="13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292</v>
      </c>
      <c s="36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292</v>
      </c>
      <c s="5"/>
      <c s="14" t="s">
        <v>293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34</v>
      </c>
      <c s="19"/>
      <c s="21" t="s">
        <v>90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39</v>
      </c>
      <c s="23" t="s">
        <v>23</v>
      </c>
      <c s="23" t="s">
        <v>294</v>
      </c>
      <c s="18" t="s">
        <v>41</v>
      </c>
      <c s="24" t="s">
        <v>295</v>
      </c>
      <c s="25" t="s">
        <v>296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12.75">
      <c r="A12" s="30" t="s">
        <v>46</v>
      </c>
      <c r="E12" s="31" t="s">
        <v>47</v>
      </c>
    </row>
    <row r="13" spans="1:5" ht="38.25">
      <c r="A13" t="s">
        <v>48</v>
      </c>
      <c r="E13" s="29" t="s">
        <v>297</v>
      </c>
    </row>
    <row r="14" spans="1:16" ht="25.5">
      <c r="A14" s="18" t="s">
        <v>39</v>
      </c>
      <c s="23" t="s">
        <v>17</v>
      </c>
      <c s="23" t="s">
        <v>298</v>
      </c>
      <c s="18" t="s">
        <v>41</v>
      </c>
      <c s="24" t="s">
        <v>299</v>
      </c>
      <c s="25" t="s">
        <v>296</v>
      </c>
      <c s="26">
        <v>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44</v>
      </c>
      <c r="E15" s="29" t="s">
        <v>300</v>
      </c>
    </row>
    <row r="16" spans="1:5" ht="114.75">
      <c r="A16" s="30" t="s">
        <v>46</v>
      </c>
      <c r="E16" s="31" t="s">
        <v>301</v>
      </c>
    </row>
    <row r="17" spans="1:5" ht="25.5">
      <c r="A17" t="s">
        <v>48</v>
      </c>
      <c r="E17" s="29" t="s">
        <v>302</v>
      </c>
    </row>
    <row r="18" spans="1:16" ht="12.75">
      <c r="A18" s="18" t="s">
        <v>39</v>
      </c>
      <c s="23" t="s">
        <v>16</v>
      </c>
      <c s="23" t="s">
        <v>303</v>
      </c>
      <c s="18" t="s">
        <v>41</v>
      </c>
      <c s="24" t="s">
        <v>304</v>
      </c>
      <c s="25" t="s">
        <v>296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46</v>
      </c>
      <c r="E20" s="31" t="s">
        <v>47</v>
      </c>
    </row>
    <row r="21" spans="1:5" ht="38.25">
      <c r="A21" t="s">
        <v>48</v>
      </c>
      <c r="E21" s="29" t="s">
        <v>297</v>
      </c>
    </row>
    <row r="22" spans="1:16" ht="25.5">
      <c r="A22" s="18" t="s">
        <v>39</v>
      </c>
      <c s="23" t="s">
        <v>27</v>
      </c>
      <c s="23" t="s">
        <v>305</v>
      </c>
      <c s="18" t="s">
        <v>41</v>
      </c>
      <c s="24" t="s">
        <v>306</v>
      </c>
      <c s="25" t="s">
        <v>296</v>
      </c>
      <c s="26">
        <v>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41</v>
      </c>
    </row>
    <row r="24" spans="1:5" ht="25.5">
      <c r="A24" s="30" t="s">
        <v>46</v>
      </c>
      <c r="E24" s="31" t="s">
        <v>307</v>
      </c>
    </row>
    <row r="25" spans="1:5" ht="25.5">
      <c r="A25" t="s">
        <v>48</v>
      </c>
      <c r="E25" s="29" t="s">
        <v>308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